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120" tabRatio="731" activeTab="0"/>
  </bookViews>
  <sheets>
    <sheet name="ПРОГРАММА Перечень МКД с ПУ " sheetId="1" r:id="rId1"/>
    <sheet name="План показатели с ПУ " sheetId="2" r:id="rId2"/>
    <sheet name="Реестр по видам ремонта с ПУ " sheetId="3" r:id="rId3"/>
    <sheet name="Реестр Протоколов к заявке с ПУ" sheetId="4" r:id="rId4"/>
    <sheet name="Выписка из техпаспорта " sheetId="5" r:id="rId5"/>
  </sheets>
  <definedNames>
    <definedName name="_xlnm.Print_Titles" localSheetId="0">'ПРОГРАММА Перечень МКД с ПУ '!$5:$9</definedName>
    <definedName name="_xlnm.Print_Titles" localSheetId="3">'Реестр Протоколов к заявке с ПУ'!$4:$7</definedName>
    <definedName name="_xlnm.Print_Area" localSheetId="0">'ПРОГРАММА Перечень МКД с ПУ '!$A$1:$T$23</definedName>
    <definedName name="_xlnm.Print_Area" localSheetId="2">'Реестр по видам ремонта с ПУ '!$A$1:$M$24</definedName>
    <definedName name="_xlnm.Print_Area" localSheetId="3">'Реестр Протоколов к заявке с ПУ'!$A$1:$K$23</definedName>
  </definedNames>
  <calcPr fullCalcOnLoad="1"/>
</workbook>
</file>

<file path=xl/sharedStrings.xml><?xml version="1.0" encoding="utf-8"?>
<sst xmlns="http://schemas.openxmlformats.org/spreadsheetml/2006/main" count="321" uniqueCount="127">
  <si>
    <t>Перечень многоквартирных домов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</si>
  <si>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</si>
  <si>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</si>
  <si>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</si>
  <si>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</si>
  <si>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</si>
  <si>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</si>
  <si>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</si>
  <si>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</si>
  <si>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</si>
  <si>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</si>
  <si>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</si>
  <si>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</si>
  <si>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</si>
  <si>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</si>
  <si>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</si>
  <si>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</si>
  <si>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</si>
  <si>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</si>
  <si>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</si>
  <si>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</si>
  <si>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</si>
  <si>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</si>
  <si>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</si>
  <si>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</si>
  <si>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</si>
  <si>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</si>
  <si>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</si>
  <si>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ж/б</t>
  </si>
  <si>
    <t xml:space="preserve">ул. Госпитальная, д. 7 </t>
  </si>
  <si>
    <t>кирп.</t>
  </si>
  <si>
    <t xml:space="preserve">ул. Госпитальная, д. 9 </t>
  </si>
  <si>
    <t>ул. М. Горького, д.  35</t>
  </si>
  <si>
    <t>ул.Коммунальная, д. 51</t>
  </si>
  <si>
    <t>ремонт крыши</t>
  </si>
  <si>
    <t>ул. Петровская, д. 8</t>
  </si>
  <si>
    <t>ул. Коммунальная, д. 16-а</t>
  </si>
  <si>
    <t>ул. М. Горького, д. 15</t>
  </si>
  <si>
    <t xml:space="preserve">Итого  по МО" Город Псков" </t>
  </si>
  <si>
    <t>кв.м.</t>
  </si>
  <si>
    <t>ед.</t>
  </si>
  <si>
    <t xml:space="preserve">МО " Город Псков" </t>
  </si>
  <si>
    <t xml:space="preserve">МО "Город Псков" </t>
  </si>
  <si>
    <t>Реестр многоквартирных домов по видам  ремонта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</si>
  <si>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</si>
  <si>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</si>
  <si>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</si>
  <si>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</si>
  <si>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</si>
  <si>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</si>
  <si>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На разработку проектной документации</t>
  </si>
  <si>
    <t xml:space="preserve">Итого  по МО "Город Псков" </t>
  </si>
  <si>
    <t>Реестр протоколов общих собраний собственников жилья</t>
  </si>
  <si>
    <t>Управление МКД</t>
  </si>
  <si>
    <t>Результаты голосования о участии в программе собственниками</t>
  </si>
  <si>
    <t>Реквизиты протокола</t>
  </si>
  <si>
    <t>ссылка на 15 приложение</t>
  </si>
  <si>
    <t>Способ управления МКД</t>
  </si>
  <si>
    <t>Наименование управляющей компании, ТСЖ, ЖСК и т.д</t>
  </si>
  <si>
    <t>Общее количество голосов собственников помещений в МКД</t>
  </si>
  <si>
    <t>Количество голосов собственников помещений, принявших положительное решение об участии в программе</t>
  </si>
  <si>
    <t>Номер</t>
  </si>
  <si>
    <t>Дата</t>
  </si>
  <si>
    <t>Номер тома</t>
  </si>
  <si>
    <t xml:space="preserve">Номер страницы </t>
  </si>
  <si>
    <t>%</t>
  </si>
  <si>
    <t xml:space="preserve">УО </t>
  </si>
  <si>
    <t xml:space="preserve">04.05.2009 г. </t>
  </si>
  <si>
    <t>ООО "Микрорайон № 2"</t>
  </si>
  <si>
    <t>15.05.2009 г.</t>
  </si>
  <si>
    <t>18.05.2009 г.</t>
  </si>
  <si>
    <t>УО</t>
  </si>
  <si>
    <t>ООО «Управляющая организация «Жилсервис»</t>
  </si>
  <si>
    <t>ООО УО «Пароменское»</t>
  </si>
  <si>
    <t>ЖСК</t>
  </si>
  <si>
    <t>№ 2</t>
  </si>
  <si>
    <t xml:space="preserve">ул. Красных Просвещенцев, д. 4 </t>
  </si>
  <si>
    <t>Жилищно-строительный кооператив № 1</t>
  </si>
  <si>
    <t xml:space="preserve">01.10.2009 г. </t>
  </si>
  <si>
    <t>05.05.2009г.</t>
  </si>
  <si>
    <t>22.12.2009г.</t>
  </si>
  <si>
    <t xml:space="preserve">Глава Администрации города Пскова </t>
  </si>
  <si>
    <t xml:space="preserve">(Должность) </t>
  </si>
  <si>
    <t xml:space="preserve">(Ф.И.О.) </t>
  </si>
  <si>
    <t>(Подпись)</t>
  </si>
  <si>
    <t xml:space="preserve">(Дата) </t>
  </si>
  <si>
    <t xml:space="preserve">Приложение 1 </t>
  </si>
  <si>
    <t xml:space="preserve">Приложение 2 </t>
  </si>
  <si>
    <t>Планируемые показатели выполнения адресной программы</t>
  </si>
  <si>
    <t>по проведению капитального ремонта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</si>
  <si>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</si>
  <si>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</si>
  <si>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</si>
  <si>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</si>
  <si>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</si>
  <si>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</si>
  <si>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П. М. Слепченко</t>
  </si>
  <si>
    <t xml:space="preserve">"     "                 2011 года </t>
  </si>
  <si>
    <t xml:space="preserve">П. М. Слепченко  </t>
  </si>
  <si>
    <t xml:space="preserve">"      "                      2011 года </t>
  </si>
  <si>
    <t xml:space="preserve">МАУ "Жилище" </t>
  </si>
  <si>
    <t>ТСЖ "Рижский 56А"</t>
  </si>
  <si>
    <t xml:space="preserve">частичный </t>
  </si>
  <si>
    <t xml:space="preserve">комплексный </t>
  </si>
  <si>
    <t xml:space="preserve">31.03.2011г. </t>
  </si>
  <si>
    <t xml:space="preserve">21.12.2010 г. </t>
  </si>
  <si>
    <t>29.05.2009 г.</t>
  </si>
  <si>
    <t>Выписка из технического паспорта многоквартирного дома</t>
  </si>
  <si>
    <t>Общая площадь МКД</t>
  </si>
  <si>
    <t>отопление</t>
  </si>
  <si>
    <t>ХВС</t>
  </si>
  <si>
    <t>ГВС</t>
  </si>
  <si>
    <t>Электроснабжение</t>
  </si>
  <si>
    <t>Удельная тепловая энергия на отопление и вентиляцию за отопительный период  фактический</t>
  </si>
  <si>
    <t>вид</t>
  </si>
  <si>
    <t>ПУ и УУ</t>
  </si>
  <si>
    <t>ПУ</t>
  </si>
  <si>
    <t>Рижский пр., д. 42-а</t>
  </si>
  <si>
    <t>Рижский пр., д. 56-а</t>
  </si>
  <si>
    <t xml:space="preserve">ИТОГО: </t>
  </si>
  <si>
    <t>Х</t>
  </si>
  <si>
    <t xml:space="preserve">Приложение 3 </t>
  </si>
  <si>
    <t>к муниципальной адресной программе "Проведение капитального ремонта многоквартирных домов на 2011 год на территории муниципального образования "Город Псков"</t>
  </si>
  <si>
    <t xml:space="preserve">Приложение 5 </t>
  </si>
  <si>
    <t>Приложение 4</t>
  </si>
  <si>
    <t xml:space="preserve">централиз </t>
  </si>
  <si>
    <t>кВт-ч/кв. 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</si>
</sst>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" fontId="5" fillId="0" borderId="41" xfId="0" applyNumberFormat="1" applyFont="1" applyFill="1" applyBorder="1" applyAlignment="1">
      <alignment horizontal="center" vertical="center" wrapText="1"/>
    </xf>
    <xf numFmtId="2" fontId="5" fillId="0" borderId="38" xfId="0" applyNumberFormat="1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0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5" fillId="0" borderId="4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14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39" xfId="0" applyNumberFormat="1" applyFont="1" applyFill="1" applyBorder="1" applyAlignment="1">
      <alignment horizontal="center" vertical="center" wrapText="1"/>
    </xf>
    <xf numFmtId="164" fontId="6" fillId="0" borderId="45" xfId="0" applyNumberFormat="1" applyFont="1" applyFill="1" applyBorder="1" applyAlignment="1">
      <alignment horizontal="center" vertical="center" wrapText="1"/>
    </xf>
    <xf numFmtId="164" fontId="14" fillId="0" borderId="45" xfId="0" applyNumberFormat="1" applyFont="1" applyFill="1" applyBorder="1" applyAlignment="1">
      <alignment horizontal="center" vertical="center" wrapText="1"/>
    </xf>
    <xf numFmtId="164" fontId="14" fillId="0" borderId="46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" fontId="15" fillId="0" borderId="47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/>
    </xf>
    <xf numFmtId="165" fontId="16" fillId="0" borderId="14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1" fontId="15" fillId="0" borderId="48" xfId="0" applyNumberFormat="1" applyFont="1" applyFill="1" applyBorder="1" applyAlignment="1">
      <alignment horizontal="center"/>
    </xf>
    <xf numFmtId="1" fontId="15" fillId="0" borderId="49" xfId="0" applyNumberFormat="1" applyFont="1" applyFill="1" applyBorder="1" applyAlignment="1">
      <alignment horizontal="center"/>
    </xf>
    <xf numFmtId="14" fontId="5" fillId="0" borderId="38" xfId="0" applyNumberFormat="1" applyFont="1" applyFill="1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5" fillId="0" borderId="31" xfId="0" applyNumberFormat="1" applyFont="1" applyFill="1" applyBorder="1" applyAlignment="1">
      <alignment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5" fillId="0" borderId="45" xfId="0" applyNumberFormat="1" applyFont="1" applyFill="1" applyBorder="1" applyAlignment="1">
      <alignment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14" fillId="0" borderId="51" xfId="0" applyFont="1" applyBorder="1" applyAlignment="1">
      <alignment vertical="top"/>
    </xf>
    <xf numFmtId="164" fontId="14" fillId="0" borderId="51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52" xfId="0" applyNumberFormat="1" applyFont="1" applyFill="1" applyBorder="1" applyAlignment="1">
      <alignment wrapText="1"/>
    </xf>
    <xf numFmtId="164" fontId="3" fillId="0" borderId="52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0" fontId="15" fillId="0" borderId="30" xfId="0" applyFont="1" applyBorder="1" applyAlignment="1">
      <alignment horizontal="center" wrapText="1"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8" fillId="0" borderId="25" xfId="0" applyNumberFormat="1" applyFont="1" applyFill="1" applyBorder="1" applyAlignment="1">
      <alignment wrapText="1"/>
    </xf>
    <xf numFmtId="0" fontId="12" fillId="0" borderId="25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right" wrapText="1"/>
    </xf>
    <xf numFmtId="2" fontId="6" fillId="0" borderId="13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14" fillId="0" borderId="3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8" fillId="0" borderId="62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3" fillId="0" borderId="52" xfId="0" applyFont="1" applyFill="1" applyBorder="1" applyAlignment="1">
      <alignment horizontal="center" wrapText="1"/>
    </xf>
    <xf numFmtId="164" fontId="3" fillId="0" borderId="5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64" fontId="8" fillId="0" borderId="64" xfId="0" applyNumberFormat="1" applyFont="1" applyFill="1" applyBorder="1" applyAlignment="1">
      <alignment horizontal="center" wrapText="1"/>
    </xf>
    <xf numFmtId="0" fontId="8" fillId="0" borderId="6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8" fillId="0" borderId="25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PageLayoutView="0" workbookViewId="0" topLeftCell="A13">
      <selection activeCell="B2" sqref="B2"/>
    </sheetView>
  </sheetViews>
  <sheetFormatPr defaultColWidth="9.140625" defaultRowHeight="12.75"/>
  <cols>
    <col min="1" max="1" width="6.8515625" style="3" customWidth="1"/>
    <col min="2" max="2" width="32.7109375" style="3" customWidth="1"/>
    <col min="3" max="3" width="10.00390625" style="3" customWidth="1"/>
    <col min="4" max="4" width="6.8515625" style="3" customWidth="1"/>
    <col min="5" max="5" width="7.7109375" style="3" customWidth="1"/>
    <col min="6" max="7" width="9.140625" style="3" customWidth="1"/>
    <col min="8" max="8" width="14.140625" style="3" customWidth="1"/>
    <col min="9" max="9" width="13.7109375" style="3" customWidth="1"/>
    <col min="10" max="10" width="14.140625" style="3" customWidth="1"/>
    <col min="11" max="11" width="10.8515625" style="3" customWidth="1"/>
    <col min="12" max="12" width="15.28125" style="3" customWidth="1"/>
    <col min="13" max="13" width="20.421875" style="3" customWidth="1"/>
    <col min="14" max="14" width="15.421875" style="3" customWidth="1"/>
    <col min="15" max="15" width="14.00390625" style="3" customWidth="1"/>
    <col min="16" max="16" width="9.140625" style="3" customWidth="1"/>
    <col min="17" max="17" width="17.57421875" style="3" customWidth="1"/>
    <col min="18" max="18" width="13.7109375" style="3" customWidth="1"/>
    <col min="19" max="19" width="10.8515625" style="3" customWidth="1"/>
    <col min="20" max="20" width="11.28125" style="3" customWidth="1"/>
    <col min="21" max="28" width="9.140625" style="1" customWidth="1"/>
    <col min="29" max="29" width="17.140625" style="1" customWidth="1"/>
    <col min="30" max="30" width="15.8515625" style="1" customWidth="1"/>
    <col min="31" max="31" width="16.8515625" style="1" customWidth="1"/>
    <col min="32" max="32" width="22.57421875" style="1" customWidth="1"/>
    <col min="33" max="16384" width="9.140625" style="1" customWidth="1"/>
  </cols>
  <sheetData>
    <row r="1" spans="17:20" ht="15.75">
      <c r="Q1" s="183" t="s">
        <v>86</v>
      </c>
      <c r="R1" s="183"/>
      <c r="S1" s="183"/>
      <c r="T1" s="183"/>
    </row>
    <row r="2" spans="17:20" ht="39" customHeight="1">
      <c r="Q2" s="197" t="s">
        <v>122</v>
      </c>
      <c r="R2" s="197"/>
      <c r="S2" s="197"/>
      <c r="T2" s="197"/>
    </row>
    <row r="3" spans="1:19" ht="18.75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18.7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0" ht="30.75" customHeight="1">
      <c r="A5" s="185" t="s">
        <v>1</v>
      </c>
      <c r="B5" s="188" t="s">
        <v>2</v>
      </c>
      <c r="C5" s="191" t="s">
        <v>3</v>
      </c>
      <c r="D5" s="192"/>
      <c r="E5" s="217" t="s">
        <v>4</v>
      </c>
      <c r="F5" s="217" t="s">
        <v>5</v>
      </c>
      <c r="G5" s="195" t="s">
        <v>6</v>
      </c>
      <c r="H5" s="221" t="s">
        <v>7</v>
      </c>
      <c r="I5" s="192" t="s">
        <v>8</v>
      </c>
      <c r="J5" s="192"/>
      <c r="K5" s="208" t="s">
        <v>9</v>
      </c>
      <c r="L5" s="210" t="s">
        <v>10</v>
      </c>
      <c r="M5" s="185" t="s">
        <v>11</v>
      </c>
      <c r="N5" s="219"/>
      <c r="O5" s="219"/>
      <c r="P5" s="219"/>
      <c r="Q5" s="220"/>
      <c r="R5" s="193" t="s">
        <v>12</v>
      </c>
      <c r="S5" s="195" t="s">
        <v>13</v>
      </c>
      <c r="T5" s="201" t="s">
        <v>14</v>
      </c>
    </row>
    <row r="6" spans="1:20" ht="16.5" customHeight="1">
      <c r="A6" s="186"/>
      <c r="B6" s="189"/>
      <c r="C6" s="194" t="s">
        <v>15</v>
      </c>
      <c r="D6" s="205" t="s">
        <v>16</v>
      </c>
      <c r="E6" s="205"/>
      <c r="F6" s="205"/>
      <c r="G6" s="196"/>
      <c r="H6" s="207"/>
      <c r="I6" s="205" t="s">
        <v>17</v>
      </c>
      <c r="J6" s="205" t="s">
        <v>18</v>
      </c>
      <c r="K6" s="209"/>
      <c r="L6" s="211"/>
      <c r="M6" s="207" t="s">
        <v>17</v>
      </c>
      <c r="N6" s="222" t="s">
        <v>19</v>
      </c>
      <c r="O6" s="222"/>
      <c r="P6" s="222"/>
      <c r="Q6" s="223"/>
      <c r="R6" s="194"/>
      <c r="S6" s="196"/>
      <c r="T6" s="202"/>
    </row>
    <row r="7" spans="1:20" ht="215.25" customHeight="1">
      <c r="A7" s="186"/>
      <c r="B7" s="189"/>
      <c r="C7" s="194"/>
      <c r="D7" s="205"/>
      <c r="E7" s="205"/>
      <c r="F7" s="205"/>
      <c r="G7" s="196"/>
      <c r="H7" s="207"/>
      <c r="I7" s="205"/>
      <c r="J7" s="205"/>
      <c r="K7" s="209"/>
      <c r="L7" s="211"/>
      <c r="M7" s="207"/>
      <c r="N7" s="80" t="s">
        <v>20</v>
      </c>
      <c r="O7" s="80" t="s">
        <v>21</v>
      </c>
      <c r="P7" s="80" t="s">
        <v>22</v>
      </c>
      <c r="Q7" s="81" t="s">
        <v>23</v>
      </c>
      <c r="R7" s="194"/>
      <c r="S7" s="196"/>
      <c r="T7" s="202"/>
    </row>
    <row r="8" spans="1:20" ht="25.5" customHeight="1" thickBot="1">
      <c r="A8" s="187"/>
      <c r="B8" s="190"/>
      <c r="C8" s="204"/>
      <c r="D8" s="206"/>
      <c r="E8" s="206"/>
      <c r="F8" s="206"/>
      <c r="G8" s="218"/>
      <c r="H8" s="15" t="s">
        <v>24</v>
      </c>
      <c r="I8" s="14" t="s">
        <v>24</v>
      </c>
      <c r="J8" s="14" t="s">
        <v>24</v>
      </c>
      <c r="K8" s="16" t="s">
        <v>25</v>
      </c>
      <c r="L8" s="212"/>
      <c r="M8" s="15" t="s">
        <v>26</v>
      </c>
      <c r="N8" s="14" t="s">
        <v>26</v>
      </c>
      <c r="O8" s="14" t="s">
        <v>26</v>
      </c>
      <c r="P8" s="14" t="s">
        <v>26</v>
      </c>
      <c r="Q8" s="16" t="s">
        <v>26</v>
      </c>
      <c r="R8" s="20" t="s">
        <v>27</v>
      </c>
      <c r="S8" s="19" t="s">
        <v>27</v>
      </c>
      <c r="T8" s="203"/>
    </row>
    <row r="9" spans="1:20" s="4" customFormat="1" ht="16.5" thickBot="1">
      <c r="A9" s="21">
        <v>1</v>
      </c>
      <c r="B9" s="6">
        <v>2</v>
      </c>
      <c r="C9" s="22">
        <v>3</v>
      </c>
      <c r="D9" s="23">
        <v>4</v>
      </c>
      <c r="E9" s="23">
        <v>5</v>
      </c>
      <c r="F9" s="23">
        <v>6</v>
      </c>
      <c r="G9" s="24">
        <v>7</v>
      </c>
      <c r="H9" s="25">
        <v>8</v>
      </c>
      <c r="I9" s="23">
        <v>9</v>
      </c>
      <c r="J9" s="23">
        <v>10</v>
      </c>
      <c r="K9" s="26">
        <v>11</v>
      </c>
      <c r="L9" s="27">
        <v>12</v>
      </c>
      <c r="M9" s="25">
        <v>13</v>
      </c>
      <c r="N9" s="23">
        <v>14</v>
      </c>
      <c r="O9" s="23">
        <v>15</v>
      </c>
      <c r="P9" s="23">
        <v>16</v>
      </c>
      <c r="Q9" s="26">
        <v>17</v>
      </c>
      <c r="R9" s="22">
        <v>18</v>
      </c>
      <c r="S9" s="24">
        <v>19</v>
      </c>
      <c r="T9" s="6">
        <v>20</v>
      </c>
    </row>
    <row r="10" spans="1:30" s="3" customFormat="1" ht="25.5" customHeight="1">
      <c r="A10" s="88">
        <v>1</v>
      </c>
      <c r="B10" s="89" t="s">
        <v>29</v>
      </c>
      <c r="C10" s="104">
        <v>1968</v>
      </c>
      <c r="D10" s="105"/>
      <c r="E10" s="92" t="s">
        <v>30</v>
      </c>
      <c r="F10" s="105">
        <v>3</v>
      </c>
      <c r="G10" s="106">
        <v>2</v>
      </c>
      <c r="H10" s="97">
        <v>1160.6</v>
      </c>
      <c r="I10" s="107">
        <v>1102.8</v>
      </c>
      <c r="J10" s="107">
        <v>1102.8</v>
      </c>
      <c r="K10" s="108">
        <v>60</v>
      </c>
      <c r="L10" s="109" t="s">
        <v>102</v>
      </c>
      <c r="M10" s="97">
        <f>SUM('Реестр по видам ремонта с ПУ '!C11)</f>
        <v>1364151</v>
      </c>
      <c r="N10" s="107">
        <v>971699</v>
      </c>
      <c r="O10" s="107">
        <v>324245</v>
      </c>
      <c r="P10" s="107"/>
      <c r="Q10" s="98">
        <v>68207</v>
      </c>
      <c r="R10" s="99">
        <f>PRODUCT(M10/I10)</f>
        <v>1236.988574537541</v>
      </c>
      <c r="S10" s="100">
        <v>4545.6</v>
      </c>
      <c r="T10" s="136">
        <v>40908</v>
      </c>
      <c r="AC10" s="110"/>
      <c r="AD10" s="110"/>
    </row>
    <row r="11" spans="1:30" s="3" customFormat="1" ht="25.5" customHeight="1">
      <c r="A11" s="88">
        <v>2</v>
      </c>
      <c r="B11" s="89" t="s">
        <v>31</v>
      </c>
      <c r="C11" s="104">
        <v>1963</v>
      </c>
      <c r="D11" s="105"/>
      <c r="E11" s="92" t="s">
        <v>30</v>
      </c>
      <c r="F11" s="105">
        <v>3</v>
      </c>
      <c r="G11" s="106">
        <v>2</v>
      </c>
      <c r="H11" s="97">
        <v>1161.5</v>
      </c>
      <c r="I11" s="107">
        <v>1103.7</v>
      </c>
      <c r="J11" s="107">
        <v>1103.7</v>
      </c>
      <c r="K11" s="108">
        <v>46</v>
      </c>
      <c r="L11" s="109" t="s">
        <v>102</v>
      </c>
      <c r="M11" s="97">
        <f>SUM('Реестр по видам ремонта с ПУ '!C12)</f>
        <v>1364151</v>
      </c>
      <c r="N11" s="107">
        <v>971699</v>
      </c>
      <c r="O11" s="107">
        <v>324245</v>
      </c>
      <c r="P11" s="107"/>
      <c r="Q11" s="98">
        <v>68207</v>
      </c>
      <c r="R11" s="99">
        <f aca="true" t="shared" si="0" ref="R11:R19">PRODUCT(M11/I11)</f>
        <v>1235.979885838543</v>
      </c>
      <c r="S11" s="100">
        <v>4545.6</v>
      </c>
      <c r="T11" s="136">
        <v>40908</v>
      </c>
      <c r="AC11" s="110"/>
      <c r="AD11" s="110"/>
    </row>
    <row r="12" spans="1:30" s="3" customFormat="1" ht="25.5" customHeight="1">
      <c r="A12" s="88">
        <v>3</v>
      </c>
      <c r="B12" s="89" t="s">
        <v>32</v>
      </c>
      <c r="C12" s="104">
        <v>1977</v>
      </c>
      <c r="D12" s="105"/>
      <c r="E12" s="92" t="s">
        <v>28</v>
      </c>
      <c r="F12" s="105">
        <v>5</v>
      </c>
      <c r="G12" s="106">
        <v>6</v>
      </c>
      <c r="H12" s="97">
        <v>4911</v>
      </c>
      <c r="I12" s="107">
        <v>4334.5</v>
      </c>
      <c r="J12" s="107">
        <v>3531.1</v>
      </c>
      <c r="K12" s="108">
        <v>137</v>
      </c>
      <c r="L12" s="109" t="s">
        <v>102</v>
      </c>
      <c r="M12" s="97">
        <f>SUM('Реестр по видам ремонта с ПУ '!C13)</f>
        <v>1523816</v>
      </c>
      <c r="N12" s="107">
        <v>1085429</v>
      </c>
      <c r="O12" s="107">
        <v>362196</v>
      </c>
      <c r="P12" s="107"/>
      <c r="Q12" s="98">
        <v>76191</v>
      </c>
      <c r="R12" s="99">
        <f t="shared" si="0"/>
        <v>351.5551966778175</v>
      </c>
      <c r="S12" s="100">
        <v>4545.6</v>
      </c>
      <c r="T12" s="136">
        <v>40908</v>
      </c>
      <c r="AC12" s="110"/>
      <c r="AD12" s="110"/>
    </row>
    <row r="13" spans="1:30" ht="25.5" customHeight="1">
      <c r="A13" s="88">
        <v>4</v>
      </c>
      <c r="B13" s="89" t="s">
        <v>33</v>
      </c>
      <c r="C13" s="104">
        <v>1986</v>
      </c>
      <c r="D13" s="105"/>
      <c r="E13" s="92" t="s">
        <v>28</v>
      </c>
      <c r="F13" s="105">
        <v>5</v>
      </c>
      <c r="G13" s="106">
        <v>4</v>
      </c>
      <c r="H13" s="97">
        <v>4176.5</v>
      </c>
      <c r="I13" s="107">
        <v>3015.5</v>
      </c>
      <c r="J13" s="107">
        <v>3015.5</v>
      </c>
      <c r="K13" s="108">
        <v>134</v>
      </c>
      <c r="L13" s="109" t="s">
        <v>103</v>
      </c>
      <c r="M13" s="97">
        <f>SUM('Реестр по видам ремонта с ПУ '!C14)</f>
        <v>3683622</v>
      </c>
      <c r="N13" s="107">
        <v>2623881</v>
      </c>
      <c r="O13" s="107">
        <v>875560</v>
      </c>
      <c r="P13" s="107"/>
      <c r="Q13" s="98">
        <v>184181</v>
      </c>
      <c r="R13" s="99">
        <f t="shared" si="0"/>
        <v>1221.5625932681148</v>
      </c>
      <c r="S13" s="100">
        <v>4545.6</v>
      </c>
      <c r="T13" s="136">
        <v>40908</v>
      </c>
      <c r="AC13" s="5"/>
      <c r="AD13" s="5"/>
    </row>
    <row r="14" spans="1:30" ht="25.5" customHeight="1">
      <c r="A14" s="88">
        <v>5</v>
      </c>
      <c r="B14" s="89" t="s">
        <v>117</v>
      </c>
      <c r="C14" s="104">
        <v>1967</v>
      </c>
      <c r="D14" s="105"/>
      <c r="E14" s="92" t="s">
        <v>30</v>
      </c>
      <c r="F14" s="105">
        <v>5</v>
      </c>
      <c r="G14" s="106">
        <v>4</v>
      </c>
      <c r="H14" s="97">
        <v>2926.6</v>
      </c>
      <c r="I14" s="107">
        <v>2266</v>
      </c>
      <c r="J14" s="107">
        <v>2266</v>
      </c>
      <c r="K14" s="108">
        <v>136</v>
      </c>
      <c r="L14" s="109" t="s">
        <v>102</v>
      </c>
      <c r="M14" s="97">
        <f>SUM('Реестр по видам ремонта с ПУ '!C15)</f>
        <v>3188506</v>
      </c>
      <c r="N14" s="107">
        <v>2271205</v>
      </c>
      <c r="O14" s="107">
        <v>757876</v>
      </c>
      <c r="P14" s="107"/>
      <c r="Q14" s="98">
        <v>159425</v>
      </c>
      <c r="R14" s="99">
        <f t="shared" si="0"/>
        <v>1407.1076787290378</v>
      </c>
      <c r="S14" s="100">
        <v>4545.6</v>
      </c>
      <c r="T14" s="136">
        <v>40908</v>
      </c>
      <c r="AC14" s="5"/>
      <c r="AD14" s="5"/>
    </row>
    <row r="15" spans="1:30" ht="25.5" customHeight="1">
      <c r="A15" s="88">
        <v>6</v>
      </c>
      <c r="B15" s="89" t="s">
        <v>118</v>
      </c>
      <c r="C15" s="104">
        <v>1968</v>
      </c>
      <c r="D15" s="105"/>
      <c r="E15" s="92" t="s">
        <v>28</v>
      </c>
      <c r="F15" s="105">
        <v>5</v>
      </c>
      <c r="G15" s="106">
        <v>4</v>
      </c>
      <c r="H15" s="97">
        <v>3921.4</v>
      </c>
      <c r="I15" s="107">
        <v>3543.3</v>
      </c>
      <c r="J15" s="107">
        <v>3543.3</v>
      </c>
      <c r="K15" s="108">
        <v>147</v>
      </c>
      <c r="L15" s="109" t="s">
        <v>102</v>
      </c>
      <c r="M15" s="97">
        <f>SUM('Реестр по видам ремонта с ПУ '!C16)</f>
        <v>2902733</v>
      </c>
      <c r="N15" s="107">
        <v>2067646</v>
      </c>
      <c r="O15" s="107">
        <v>689951</v>
      </c>
      <c r="P15" s="107"/>
      <c r="Q15" s="98">
        <v>145136</v>
      </c>
      <c r="R15" s="99">
        <f t="shared" si="0"/>
        <v>819.2173962125702</v>
      </c>
      <c r="S15" s="100">
        <v>4545.6</v>
      </c>
      <c r="T15" s="136">
        <v>40908</v>
      </c>
      <c r="AC15" s="5"/>
      <c r="AD15" s="5"/>
    </row>
    <row r="16" spans="1:30" ht="25.5" customHeight="1">
      <c r="A16" s="88">
        <v>7</v>
      </c>
      <c r="B16" s="89" t="s">
        <v>35</v>
      </c>
      <c r="C16" s="104">
        <v>1975</v>
      </c>
      <c r="D16" s="105"/>
      <c r="E16" s="92" t="s">
        <v>28</v>
      </c>
      <c r="F16" s="105">
        <v>5</v>
      </c>
      <c r="G16" s="106">
        <v>6</v>
      </c>
      <c r="H16" s="97">
        <v>5068.7</v>
      </c>
      <c r="I16" s="107">
        <v>4478.5</v>
      </c>
      <c r="J16" s="107">
        <v>4478.5</v>
      </c>
      <c r="K16" s="108">
        <v>210</v>
      </c>
      <c r="L16" s="109" t="s">
        <v>102</v>
      </c>
      <c r="M16" s="97">
        <f>SUM('Реестр по видам ремонта с ПУ '!C17)</f>
        <v>2017427</v>
      </c>
      <c r="N16" s="107">
        <v>1437034</v>
      </c>
      <c r="O16" s="107">
        <v>479522</v>
      </c>
      <c r="P16" s="107"/>
      <c r="Q16" s="98">
        <v>100871</v>
      </c>
      <c r="R16" s="99">
        <f t="shared" si="0"/>
        <v>450.469353578207</v>
      </c>
      <c r="S16" s="100">
        <v>4545.6</v>
      </c>
      <c r="T16" s="136">
        <v>40908</v>
      </c>
      <c r="AC16" s="5"/>
      <c r="AD16" s="5"/>
    </row>
    <row r="17" spans="1:30" ht="25.5" customHeight="1">
      <c r="A17" s="88">
        <v>8</v>
      </c>
      <c r="B17" s="89" t="s">
        <v>36</v>
      </c>
      <c r="C17" s="104">
        <v>1971</v>
      </c>
      <c r="D17" s="105"/>
      <c r="E17" s="92" t="s">
        <v>28</v>
      </c>
      <c r="F17" s="105">
        <v>5</v>
      </c>
      <c r="G17" s="106">
        <v>4</v>
      </c>
      <c r="H17" s="97">
        <v>3844.6</v>
      </c>
      <c r="I17" s="107">
        <v>3458.8</v>
      </c>
      <c r="J17" s="107">
        <v>3458.8</v>
      </c>
      <c r="K17" s="108">
        <v>188</v>
      </c>
      <c r="L17" s="109" t="s">
        <v>102</v>
      </c>
      <c r="M17" s="97">
        <f>SUM('Реестр по видам ремонта с ПУ '!C18)</f>
        <v>1688177</v>
      </c>
      <c r="N17" s="107">
        <v>1202505</v>
      </c>
      <c r="O17" s="107">
        <v>401263</v>
      </c>
      <c r="P17" s="107"/>
      <c r="Q17" s="98">
        <v>84409</v>
      </c>
      <c r="R17" s="99">
        <f t="shared" si="0"/>
        <v>488.0817046374465</v>
      </c>
      <c r="S17" s="100">
        <v>4545.6</v>
      </c>
      <c r="T17" s="136">
        <v>40908</v>
      </c>
      <c r="AC17" s="5"/>
      <c r="AD17" s="5"/>
    </row>
    <row r="18" spans="1:30" ht="25.5" customHeight="1">
      <c r="A18" s="88">
        <v>9</v>
      </c>
      <c r="B18" s="89" t="s">
        <v>37</v>
      </c>
      <c r="C18" s="104">
        <v>1962</v>
      </c>
      <c r="D18" s="105"/>
      <c r="E18" s="92" t="s">
        <v>30</v>
      </c>
      <c r="F18" s="105">
        <v>4</v>
      </c>
      <c r="G18" s="106">
        <v>5</v>
      </c>
      <c r="H18" s="97">
        <v>3059.3</v>
      </c>
      <c r="I18" s="107">
        <v>2564.8</v>
      </c>
      <c r="J18" s="107">
        <v>2245.8</v>
      </c>
      <c r="K18" s="108">
        <v>103</v>
      </c>
      <c r="L18" s="109" t="s">
        <v>102</v>
      </c>
      <c r="M18" s="97">
        <f>SUM('Реестр по видам ремонта с ПУ '!C19)</f>
        <v>1810152</v>
      </c>
      <c r="N18" s="107">
        <v>1289389</v>
      </c>
      <c r="O18" s="107">
        <v>430255</v>
      </c>
      <c r="P18" s="107"/>
      <c r="Q18" s="98">
        <v>90508</v>
      </c>
      <c r="R18" s="99">
        <f t="shared" si="0"/>
        <v>705.7673112913287</v>
      </c>
      <c r="S18" s="100">
        <v>4545.6</v>
      </c>
      <c r="T18" s="136">
        <v>40908</v>
      </c>
      <c r="AC18" s="5"/>
      <c r="AD18" s="5"/>
    </row>
    <row r="19" spans="1:30" ht="25.5" customHeight="1" thickBot="1">
      <c r="A19" s="88">
        <v>10</v>
      </c>
      <c r="B19" s="89" t="s">
        <v>76</v>
      </c>
      <c r="C19" s="104">
        <v>1963</v>
      </c>
      <c r="D19" s="105"/>
      <c r="E19" s="92" t="s">
        <v>30</v>
      </c>
      <c r="F19" s="105">
        <v>4</v>
      </c>
      <c r="G19" s="106">
        <v>2</v>
      </c>
      <c r="H19" s="97">
        <v>1289</v>
      </c>
      <c r="I19" s="107">
        <v>872</v>
      </c>
      <c r="J19" s="107">
        <v>872</v>
      </c>
      <c r="K19" s="108">
        <v>48</v>
      </c>
      <c r="L19" s="109" t="s">
        <v>102</v>
      </c>
      <c r="M19" s="97">
        <f>SUM('Реестр по видам ремонта с ПУ '!C20)</f>
        <v>2836750</v>
      </c>
      <c r="N19" s="107">
        <v>2020646</v>
      </c>
      <c r="O19" s="107">
        <v>674267</v>
      </c>
      <c r="P19" s="107"/>
      <c r="Q19" s="98">
        <v>141837</v>
      </c>
      <c r="R19" s="99">
        <f t="shared" si="0"/>
        <v>3253.1536697247707</v>
      </c>
      <c r="S19" s="100">
        <v>4545.6</v>
      </c>
      <c r="T19" s="136">
        <v>40908</v>
      </c>
      <c r="AC19" s="5"/>
      <c r="AD19" s="5"/>
    </row>
    <row r="20" spans="1:30" s="4" customFormat="1" ht="25.5" customHeight="1" thickBot="1">
      <c r="A20" s="198" t="s">
        <v>38</v>
      </c>
      <c r="B20" s="199"/>
      <c r="C20" s="36"/>
      <c r="D20" s="37"/>
      <c r="E20" s="37"/>
      <c r="F20" s="36"/>
      <c r="G20" s="38"/>
      <c r="H20" s="33">
        <f>SUM(H10:H19)</f>
        <v>31519.2</v>
      </c>
      <c r="I20" s="47">
        <f>SUM(I10:I19)</f>
        <v>26739.899999999998</v>
      </c>
      <c r="J20" s="47">
        <f>SUM(J10:J19)</f>
        <v>25617.5</v>
      </c>
      <c r="K20" s="48">
        <f>SUM(K10:K19)</f>
        <v>1209</v>
      </c>
      <c r="L20" s="39"/>
      <c r="M20" s="33">
        <f>SUM(M10:M19)</f>
        <v>22379485</v>
      </c>
      <c r="N20" s="47">
        <f>SUM(N10:N19)</f>
        <v>15941133</v>
      </c>
      <c r="O20" s="47">
        <f>SUM(O10:O19)</f>
        <v>5319380</v>
      </c>
      <c r="P20" s="47">
        <f>SUM(P10:P19)</f>
        <v>0</v>
      </c>
      <c r="Q20" s="34">
        <f>SUM(Q10:Q19)</f>
        <v>1118972</v>
      </c>
      <c r="R20" s="35">
        <f>AVERAGE(R10:R19)</f>
        <v>1116.9883364495377</v>
      </c>
      <c r="S20" s="32">
        <f>AVERAGE(S10:S19)</f>
        <v>4545.599999999999</v>
      </c>
      <c r="T20" s="31"/>
      <c r="AC20" s="40"/>
      <c r="AD20" s="40"/>
    </row>
    <row r="21" spans="1:20" s="111" customFormat="1" ht="18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</row>
    <row r="22" spans="1:16" s="60" customFormat="1" ht="17.25" customHeight="1" thickBot="1">
      <c r="A22" s="215" t="s">
        <v>81</v>
      </c>
      <c r="B22" s="215"/>
      <c r="C22" s="215"/>
      <c r="D22" s="215"/>
      <c r="E22" s="215"/>
      <c r="F22" s="215" t="s">
        <v>98</v>
      </c>
      <c r="G22" s="215"/>
      <c r="H22" s="215"/>
      <c r="I22" s="215"/>
      <c r="J22" s="215"/>
      <c r="K22" s="215"/>
      <c r="L22" s="215"/>
      <c r="M22" s="216" t="s">
        <v>99</v>
      </c>
      <c r="N22" s="216"/>
      <c r="O22" s="216"/>
      <c r="P22" s="216"/>
    </row>
    <row r="23" spans="1:16" s="2" customFormat="1" ht="12.75" customHeight="1">
      <c r="A23" s="213" t="s">
        <v>82</v>
      </c>
      <c r="B23" s="213"/>
      <c r="C23" s="213"/>
      <c r="D23" s="213"/>
      <c r="E23" s="213" t="s">
        <v>83</v>
      </c>
      <c r="F23" s="213"/>
      <c r="G23" s="213"/>
      <c r="H23" s="213"/>
      <c r="I23" s="213" t="s">
        <v>84</v>
      </c>
      <c r="J23" s="213"/>
      <c r="K23" s="213"/>
      <c r="L23" s="213"/>
      <c r="M23" s="214" t="s">
        <v>85</v>
      </c>
      <c r="N23" s="214"/>
      <c r="O23" s="214"/>
      <c r="P23" s="214"/>
    </row>
    <row r="24" spans="1:30" s="4" customFormat="1" ht="25.5" customHeight="1">
      <c r="A24" s="49"/>
      <c r="B24" s="49"/>
      <c r="C24" s="50"/>
      <c r="D24" s="51"/>
      <c r="E24" s="51"/>
      <c r="F24" s="50"/>
      <c r="G24" s="50"/>
      <c r="H24" s="52"/>
      <c r="I24" s="52"/>
      <c r="J24" s="52"/>
      <c r="K24" s="53"/>
      <c r="L24" s="54"/>
      <c r="M24" s="52"/>
      <c r="N24" s="52"/>
      <c r="O24" s="52"/>
      <c r="P24" s="52"/>
      <c r="Q24" s="52"/>
      <c r="R24" s="52"/>
      <c r="S24" s="52"/>
      <c r="T24" s="51"/>
      <c r="AC24" s="40"/>
      <c r="AD24" s="40"/>
    </row>
    <row r="25" ht="14.25" customHeight="1"/>
  </sheetData>
  <sheetProtection selectLockedCells="1" selectUnlockedCells="1"/>
  <mergeCells count="33">
    <mergeCell ref="F5:F8"/>
    <mergeCell ref="G5:G8"/>
    <mergeCell ref="M5:Q5"/>
    <mergeCell ref="H5:H7"/>
    <mergeCell ref="N6:Q6"/>
    <mergeCell ref="A23:D23"/>
    <mergeCell ref="E23:H23"/>
    <mergeCell ref="I23:L23"/>
    <mergeCell ref="M23:P23"/>
    <mergeCell ref="A22:E22"/>
    <mergeCell ref="F22:H22"/>
    <mergeCell ref="I22:L22"/>
    <mergeCell ref="M22:P22"/>
    <mergeCell ref="A20:B20"/>
    <mergeCell ref="A21:T21"/>
    <mergeCell ref="T5:T8"/>
    <mergeCell ref="C6:C8"/>
    <mergeCell ref="D6:D8"/>
    <mergeCell ref="I6:I7"/>
    <mergeCell ref="J6:J7"/>
    <mergeCell ref="M6:M7"/>
    <mergeCell ref="I5:J5"/>
    <mergeCell ref="K5:K7"/>
    <mergeCell ref="Q1:T1"/>
    <mergeCell ref="A3:S3"/>
    <mergeCell ref="A5:A8"/>
    <mergeCell ref="B5:B8"/>
    <mergeCell ref="C5:D5"/>
    <mergeCell ref="R5:R7"/>
    <mergeCell ref="S5:S7"/>
    <mergeCell ref="Q2:T2"/>
    <mergeCell ref="L5:L8"/>
    <mergeCell ref="E5:E8"/>
  </mergeCells>
  <printOptions horizontalCentered="1"/>
  <pageMargins left="0" right="0" top="0" bottom="0" header="0" footer="0"/>
  <pageSetup fitToHeight="0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00390625" style="0" customWidth="1"/>
    <col min="2" max="2" width="15.00390625" style="0" customWidth="1"/>
    <col min="3" max="3" width="15.00390625" style="116" customWidth="1"/>
    <col min="4" max="4" width="18.00390625" style="116" customWidth="1"/>
    <col min="5" max="7" width="9.140625" style="116" customWidth="1"/>
    <col min="8" max="9" width="10.140625" style="116" bestFit="1" customWidth="1"/>
    <col min="10" max="12" width="9.140625" style="116" customWidth="1"/>
    <col min="13" max="14" width="18.8515625" style="116" customWidth="1"/>
  </cols>
  <sheetData>
    <row r="1" spans="1:29" ht="15.75">
      <c r="A1" s="3"/>
      <c r="B1" s="3"/>
      <c r="C1" s="3"/>
      <c r="D1" s="3"/>
      <c r="E1" s="3"/>
      <c r="F1" s="3"/>
      <c r="G1" s="3"/>
      <c r="H1" s="3"/>
      <c r="I1" s="3"/>
      <c r="J1" s="3"/>
      <c r="K1" s="183" t="s">
        <v>87</v>
      </c>
      <c r="L1" s="183"/>
      <c r="M1" s="183"/>
      <c r="N1" s="18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97" t="s">
        <v>122</v>
      </c>
      <c r="L2" s="197"/>
      <c r="M2" s="197"/>
      <c r="N2" s="197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.75">
      <c r="A3" s="3"/>
      <c r="B3" s="3"/>
      <c r="C3" s="3"/>
      <c r="D3" s="3"/>
      <c r="E3" s="3"/>
      <c r="F3" s="3"/>
      <c r="G3" s="3"/>
      <c r="H3" s="3"/>
      <c r="I3" s="3"/>
      <c r="J3" s="3"/>
      <c r="K3" s="242"/>
      <c r="L3" s="242"/>
      <c r="M3" s="242"/>
      <c r="N3" s="242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14" s="1" customFormat="1" ht="20.25" customHeight="1">
      <c r="A4" s="113"/>
      <c r="B4" s="28"/>
      <c r="C4" s="231" t="s">
        <v>88</v>
      </c>
      <c r="D4" s="231"/>
      <c r="E4" s="231"/>
      <c r="F4" s="231"/>
      <c r="G4" s="231"/>
      <c r="H4" s="231"/>
      <c r="I4" s="231"/>
      <c r="J4" s="231"/>
      <c r="K4" s="114"/>
      <c r="L4" s="114"/>
      <c r="M4" s="114"/>
      <c r="N4" s="114"/>
    </row>
    <row r="5" spans="1:14" s="1" customFormat="1" ht="20.25" customHeight="1">
      <c r="A5" s="113"/>
      <c r="B5" s="28"/>
      <c r="C5" s="231" t="s">
        <v>89</v>
      </c>
      <c r="D5" s="231"/>
      <c r="E5" s="231"/>
      <c r="F5" s="231"/>
      <c r="G5" s="231"/>
      <c r="H5" s="231"/>
      <c r="I5" s="231"/>
      <c r="J5" s="231"/>
      <c r="K5" s="114"/>
      <c r="L5" s="114"/>
      <c r="M5" s="114"/>
      <c r="N5" s="114"/>
    </row>
    <row r="6" spans="1:14" s="1" customFormat="1" ht="16.5" thickBot="1">
      <c r="A6" s="3"/>
      <c r="B6" s="28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1" customFormat="1" ht="70.5" customHeight="1">
      <c r="A7" s="239" t="s">
        <v>1</v>
      </c>
      <c r="B7" s="225" t="s">
        <v>90</v>
      </c>
      <c r="C7" s="228" t="s">
        <v>7</v>
      </c>
      <c r="D7" s="228" t="s">
        <v>9</v>
      </c>
      <c r="E7" s="230" t="s">
        <v>91</v>
      </c>
      <c r="F7" s="230"/>
      <c r="G7" s="230"/>
      <c r="H7" s="230"/>
      <c r="I7" s="230"/>
      <c r="J7" s="230" t="s">
        <v>11</v>
      </c>
      <c r="K7" s="230"/>
      <c r="L7" s="230"/>
      <c r="M7" s="230"/>
      <c r="N7" s="232"/>
    </row>
    <row r="8" spans="1:14" s="1" customFormat="1" ht="43.5" customHeight="1">
      <c r="A8" s="240"/>
      <c r="B8" s="226"/>
      <c r="C8" s="229"/>
      <c r="D8" s="229"/>
      <c r="E8" s="123" t="s">
        <v>92</v>
      </c>
      <c r="F8" s="123" t="s">
        <v>93</v>
      </c>
      <c r="G8" s="123" t="s">
        <v>94</v>
      </c>
      <c r="H8" s="123" t="s">
        <v>95</v>
      </c>
      <c r="I8" s="123" t="s">
        <v>17</v>
      </c>
      <c r="J8" s="123" t="s">
        <v>92</v>
      </c>
      <c r="K8" s="123" t="s">
        <v>93</v>
      </c>
      <c r="L8" s="123" t="s">
        <v>94</v>
      </c>
      <c r="M8" s="123" t="s">
        <v>95</v>
      </c>
      <c r="N8" s="124" t="s">
        <v>17</v>
      </c>
    </row>
    <row r="9" spans="1:14" s="1" customFormat="1" ht="30" customHeight="1" thickBot="1">
      <c r="A9" s="241"/>
      <c r="B9" s="227"/>
      <c r="C9" s="125" t="s">
        <v>39</v>
      </c>
      <c r="D9" s="126" t="s">
        <v>25</v>
      </c>
      <c r="E9" s="126" t="s">
        <v>40</v>
      </c>
      <c r="F9" s="126" t="s">
        <v>40</v>
      </c>
      <c r="G9" s="126" t="s">
        <v>40</v>
      </c>
      <c r="H9" s="126" t="s">
        <v>40</v>
      </c>
      <c r="I9" s="126" t="s">
        <v>40</v>
      </c>
      <c r="J9" s="126" t="s">
        <v>26</v>
      </c>
      <c r="K9" s="126" t="s">
        <v>26</v>
      </c>
      <c r="L9" s="126" t="s">
        <v>26</v>
      </c>
      <c r="M9" s="126" t="s">
        <v>26</v>
      </c>
      <c r="N9" s="127" t="s">
        <v>26</v>
      </c>
    </row>
    <row r="10" spans="1:14" s="112" customFormat="1" ht="13.5" thickBot="1">
      <c r="A10" s="134">
        <v>1</v>
      </c>
      <c r="B10" s="130">
        <v>2</v>
      </c>
      <c r="C10" s="130">
        <v>3</v>
      </c>
      <c r="D10" s="130">
        <v>4</v>
      </c>
      <c r="E10" s="130">
        <v>5</v>
      </c>
      <c r="F10" s="130">
        <v>6</v>
      </c>
      <c r="G10" s="130">
        <v>7</v>
      </c>
      <c r="H10" s="130">
        <v>8</v>
      </c>
      <c r="I10" s="130">
        <v>9</v>
      </c>
      <c r="J10" s="130">
        <v>10</v>
      </c>
      <c r="K10" s="130">
        <v>11</v>
      </c>
      <c r="L10" s="130">
        <v>12</v>
      </c>
      <c r="M10" s="130">
        <v>13</v>
      </c>
      <c r="N10" s="135">
        <v>14</v>
      </c>
    </row>
    <row r="11" spans="1:14" s="1" customFormat="1" ht="15.75" customHeight="1" thickBot="1">
      <c r="A11" s="234" t="s">
        <v>41</v>
      </c>
      <c r="B11" s="235"/>
      <c r="C11" s="131">
        <v>31519.2</v>
      </c>
      <c r="D11" s="132">
        <v>1209</v>
      </c>
      <c r="E11" s="131">
        <v>0</v>
      </c>
      <c r="F11" s="131">
        <v>0</v>
      </c>
      <c r="G11" s="131">
        <v>0</v>
      </c>
      <c r="H11" s="132">
        <v>10</v>
      </c>
      <c r="I11" s="132">
        <f>SUM(E11:H11)</f>
        <v>10</v>
      </c>
      <c r="J11" s="131">
        <v>0</v>
      </c>
      <c r="K11" s="131">
        <v>0</v>
      </c>
      <c r="L11" s="131">
        <v>0</v>
      </c>
      <c r="M11" s="131">
        <v>22379484.999999996</v>
      </c>
      <c r="N11" s="133">
        <f>SUM(J11:M11)</f>
        <v>22379484.999999996</v>
      </c>
    </row>
    <row r="12" spans="1:14" s="4" customFormat="1" ht="15.75" customHeight="1" thickBot="1">
      <c r="A12" s="236" t="s">
        <v>42</v>
      </c>
      <c r="B12" s="237"/>
      <c r="C12" s="115">
        <f aca="true" t="shared" si="0" ref="C12:H12">SUM(C11)</f>
        <v>31519.2</v>
      </c>
      <c r="D12" s="128">
        <f t="shared" si="0"/>
        <v>1209</v>
      </c>
      <c r="E12" s="115">
        <f t="shared" si="0"/>
        <v>0</v>
      </c>
      <c r="F12" s="115">
        <f t="shared" si="0"/>
        <v>0</v>
      </c>
      <c r="G12" s="115">
        <f t="shared" si="0"/>
        <v>0</v>
      </c>
      <c r="H12" s="128">
        <f t="shared" si="0"/>
        <v>10</v>
      </c>
      <c r="I12" s="128">
        <f aca="true" t="shared" si="1" ref="I12:N12">SUM(I11)</f>
        <v>10</v>
      </c>
      <c r="J12" s="115">
        <f t="shared" si="1"/>
        <v>0</v>
      </c>
      <c r="K12" s="115">
        <f t="shared" si="1"/>
        <v>0</v>
      </c>
      <c r="L12" s="115">
        <f t="shared" si="1"/>
        <v>0</v>
      </c>
      <c r="M12" s="115">
        <f t="shared" si="1"/>
        <v>22379484.999999996</v>
      </c>
      <c r="N12" s="129">
        <f t="shared" si="1"/>
        <v>22379484.999999996</v>
      </c>
    </row>
    <row r="13" spans="8:9" ht="12.75">
      <c r="H13" s="117"/>
      <c r="I13" s="117"/>
    </row>
    <row r="14" spans="1:16" s="119" customFormat="1" ht="17.25" customHeight="1" thickBot="1">
      <c r="A14" s="215" t="s">
        <v>81</v>
      </c>
      <c r="B14" s="215"/>
      <c r="C14" s="215"/>
      <c r="D14" s="215"/>
      <c r="E14" s="215"/>
      <c r="F14" s="238" t="s">
        <v>96</v>
      </c>
      <c r="G14" s="238"/>
      <c r="H14" s="238"/>
      <c r="I14" s="238"/>
      <c r="J14" s="238"/>
      <c r="K14" s="238"/>
      <c r="L14" s="238" t="s">
        <v>97</v>
      </c>
      <c r="M14" s="238"/>
      <c r="N14" s="238"/>
      <c r="O14" s="118"/>
      <c r="P14" s="118"/>
    </row>
    <row r="15" spans="1:16" s="122" customFormat="1" ht="12.75" customHeight="1">
      <c r="A15" s="213" t="s">
        <v>82</v>
      </c>
      <c r="B15" s="213"/>
      <c r="C15" s="213"/>
      <c r="D15" s="213"/>
      <c r="E15" s="224" t="s">
        <v>83</v>
      </c>
      <c r="F15" s="224"/>
      <c r="G15" s="224"/>
      <c r="H15" s="224"/>
      <c r="I15" s="224" t="s">
        <v>84</v>
      </c>
      <c r="J15" s="224"/>
      <c r="K15" s="224"/>
      <c r="L15" s="233" t="s">
        <v>85</v>
      </c>
      <c r="M15" s="233"/>
      <c r="N15" s="120"/>
      <c r="O15" s="121"/>
      <c r="P15" s="121"/>
    </row>
  </sheetData>
  <sheetProtection/>
  <mergeCells count="21">
    <mergeCell ref="K1:N1"/>
    <mergeCell ref="K2:N2"/>
    <mergeCell ref="K3:N3"/>
    <mergeCell ref="C4:J4"/>
    <mergeCell ref="C5:J5"/>
    <mergeCell ref="J7:N7"/>
    <mergeCell ref="L15:M15"/>
    <mergeCell ref="A11:B11"/>
    <mergeCell ref="A12:B12"/>
    <mergeCell ref="A14:E14"/>
    <mergeCell ref="F14:H14"/>
    <mergeCell ref="I14:K14"/>
    <mergeCell ref="L14:N14"/>
    <mergeCell ref="A7:A9"/>
    <mergeCell ref="A15:D15"/>
    <mergeCell ref="E15:H15"/>
    <mergeCell ref="I15:K15"/>
    <mergeCell ref="B7:B9"/>
    <mergeCell ref="C7:C8"/>
    <mergeCell ref="D7:D8"/>
    <mergeCell ref="E7:I7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00390625" style="1" customWidth="1"/>
    <col min="2" max="2" width="33.00390625" style="1" customWidth="1"/>
    <col min="3" max="3" width="18.140625" style="1" customWidth="1"/>
    <col min="4" max="4" width="18.28125" style="1" customWidth="1"/>
    <col min="5" max="5" width="14.00390625" style="1" customWidth="1"/>
    <col min="6" max="6" width="19.421875" style="1" customWidth="1"/>
    <col min="7" max="7" width="9.421875" style="1" customWidth="1"/>
    <col min="8" max="8" width="17.7109375" style="1" customWidth="1"/>
    <col min="9" max="9" width="13.57421875" style="1" customWidth="1"/>
    <col min="10" max="10" width="16.421875" style="1" customWidth="1"/>
    <col min="11" max="11" width="12.8515625" style="1" customWidth="1"/>
    <col min="12" max="12" width="16.8515625" style="1" customWidth="1"/>
    <col min="13" max="13" width="17.140625" style="1" customWidth="1"/>
    <col min="14" max="14" width="11.7109375" style="1" customWidth="1"/>
    <col min="15" max="15" width="9.140625" style="1" customWidth="1"/>
    <col min="16" max="16" width="13.57421875" style="1" customWidth="1"/>
    <col min="17" max="16384" width="9.140625" style="1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183" t="s">
        <v>121</v>
      </c>
      <c r="K1" s="183"/>
      <c r="L1" s="183"/>
      <c r="M1" s="183"/>
      <c r="N1" s="73"/>
      <c r="O1" s="3"/>
      <c r="P1" s="3"/>
      <c r="Q1" s="253"/>
      <c r="R1" s="253"/>
      <c r="S1" s="253"/>
      <c r="T1" s="253"/>
    </row>
    <row r="2" spans="1:20" ht="42" customHeight="1">
      <c r="A2" s="3"/>
      <c r="B2" s="3"/>
      <c r="C2" s="3"/>
      <c r="D2" s="3"/>
      <c r="E2" s="3"/>
      <c r="F2" s="3"/>
      <c r="G2" s="3"/>
      <c r="H2" s="3"/>
      <c r="I2" s="3"/>
      <c r="J2" s="197" t="s">
        <v>122</v>
      </c>
      <c r="K2" s="197"/>
      <c r="L2" s="197"/>
      <c r="M2" s="197"/>
      <c r="N2" s="73"/>
      <c r="O2" s="3"/>
      <c r="P2" s="3"/>
      <c r="Q2" s="242"/>
      <c r="R2" s="242"/>
      <c r="S2" s="242"/>
      <c r="T2" s="242"/>
    </row>
    <row r="3" spans="10:13" ht="18.75">
      <c r="J3" s="242"/>
      <c r="K3" s="242"/>
      <c r="L3" s="242"/>
      <c r="M3" s="242"/>
    </row>
    <row r="4" spans="1:14" ht="18.75" customHeight="1">
      <c r="A4" s="184" t="s">
        <v>43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29"/>
    </row>
    <row r="5" spans="1:14" ht="13.5" thickBot="1">
      <c r="A5" s="61"/>
      <c r="B5" s="61"/>
      <c r="C5" s="61"/>
      <c r="D5" s="2"/>
      <c r="E5" s="2"/>
      <c r="F5" s="2"/>
      <c r="G5" s="2"/>
      <c r="H5" s="2"/>
      <c r="I5" s="2"/>
      <c r="J5" s="2"/>
      <c r="K5" s="2"/>
      <c r="L5" s="2"/>
      <c r="M5" s="2"/>
      <c r="N5" s="29"/>
    </row>
    <row r="6" spans="1:14" ht="46.5" customHeight="1">
      <c r="A6" s="245" t="s">
        <v>44</v>
      </c>
      <c r="B6" s="248" t="s">
        <v>2</v>
      </c>
      <c r="C6" s="251" t="s">
        <v>45</v>
      </c>
      <c r="D6" s="248" t="s">
        <v>46</v>
      </c>
      <c r="E6" s="258" t="s">
        <v>34</v>
      </c>
      <c r="F6" s="259"/>
      <c r="G6" s="262" t="s">
        <v>47</v>
      </c>
      <c r="H6" s="263"/>
      <c r="I6" s="258" t="s">
        <v>48</v>
      </c>
      <c r="J6" s="259"/>
      <c r="K6" s="262" t="s">
        <v>49</v>
      </c>
      <c r="L6" s="263"/>
      <c r="M6" s="248" t="s">
        <v>50</v>
      </c>
      <c r="N6" s="29"/>
    </row>
    <row r="7" spans="1:14" ht="34.5" customHeight="1">
      <c r="A7" s="246"/>
      <c r="B7" s="249"/>
      <c r="C7" s="252"/>
      <c r="D7" s="249"/>
      <c r="E7" s="260"/>
      <c r="F7" s="261"/>
      <c r="G7" s="264"/>
      <c r="H7" s="265"/>
      <c r="I7" s="260"/>
      <c r="J7" s="261"/>
      <c r="K7" s="264"/>
      <c r="L7" s="265"/>
      <c r="M7" s="249"/>
      <c r="N7" s="29"/>
    </row>
    <row r="8" spans="1:14" ht="16.5" thickBot="1">
      <c r="A8" s="247"/>
      <c r="B8" s="250"/>
      <c r="C8" s="46" t="s">
        <v>26</v>
      </c>
      <c r="D8" s="138" t="s">
        <v>26</v>
      </c>
      <c r="E8" s="85" t="s">
        <v>39</v>
      </c>
      <c r="F8" s="86" t="s">
        <v>26</v>
      </c>
      <c r="G8" s="62" t="s">
        <v>40</v>
      </c>
      <c r="H8" s="63" t="s">
        <v>26</v>
      </c>
      <c r="I8" s="85" t="s">
        <v>39</v>
      </c>
      <c r="J8" s="86" t="s">
        <v>26</v>
      </c>
      <c r="K8" s="62" t="s">
        <v>39</v>
      </c>
      <c r="L8" s="63" t="s">
        <v>26</v>
      </c>
      <c r="M8" s="138" t="s">
        <v>26</v>
      </c>
      <c r="N8" s="29"/>
    </row>
    <row r="9" spans="1:14" s="72" customFormat="1" ht="13.5" thickBot="1">
      <c r="A9" s="64">
        <v>1</v>
      </c>
      <c r="B9" s="65">
        <v>2</v>
      </c>
      <c r="C9" s="66">
        <v>3</v>
      </c>
      <c r="D9" s="65">
        <v>4</v>
      </c>
      <c r="E9" s="67">
        <v>5</v>
      </c>
      <c r="F9" s="68">
        <v>6</v>
      </c>
      <c r="G9" s="69">
        <v>7</v>
      </c>
      <c r="H9" s="70">
        <v>8</v>
      </c>
      <c r="I9" s="67">
        <v>9</v>
      </c>
      <c r="J9" s="68">
        <v>10</v>
      </c>
      <c r="K9" s="69">
        <v>11</v>
      </c>
      <c r="L9" s="70">
        <v>12</v>
      </c>
      <c r="M9" s="65">
        <v>13</v>
      </c>
      <c r="N9" s="71"/>
    </row>
    <row r="10" spans="1:14" ht="15.75" customHeight="1" thickBot="1">
      <c r="A10" s="256" t="s">
        <v>42</v>
      </c>
      <c r="B10" s="257"/>
      <c r="C10" s="70"/>
      <c r="D10" s="65"/>
      <c r="E10" s="67"/>
      <c r="F10" s="68"/>
      <c r="G10" s="69"/>
      <c r="H10" s="70"/>
      <c r="I10" s="67"/>
      <c r="J10" s="68"/>
      <c r="K10" s="69"/>
      <c r="L10" s="70"/>
      <c r="M10" s="65"/>
      <c r="N10" s="29"/>
    </row>
    <row r="11" spans="1:15" ht="15.75">
      <c r="A11" s="88">
        <v>1</v>
      </c>
      <c r="B11" s="89" t="s">
        <v>29</v>
      </c>
      <c r="C11" s="95">
        <f>SUM(D11+F11+H11+J11+L11+M11)</f>
        <v>1364151</v>
      </c>
      <c r="D11" s="96">
        <v>404151</v>
      </c>
      <c r="E11" s="97">
        <v>726</v>
      </c>
      <c r="F11" s="98">
        <v>960000</v>
      </c>
      <c r="G11" s="99"/>
      <c r="H11" s="100"/>
      <c r="I11" s="97"/>
      <c r="J11" s="98"/>
      <c r="K11" s="99"/>
      <c r="L11" s="100"/>
      <c r="M11" s="96"/>
      <c r="N11" s="101"/>
      <c r="O11" s="102"/>
    </row>
    <row r="12" spans="1:15" ht="15.75">
      <c r="A12" s="88">
        <v>2</v>
      </c>
      <c r="B12" s="89" t="s">
        <v>31</v>
      </c>
      <c r="C12" s="95">
        <f aca="true" t="shared" si="0" ref="C12:C20">SUM(D12+F12+H12+J12+L12+M12)</f>
        <v>1364151</v>
      </c>
      <c r="D12" s="96">
        <v>404151</v>
      </c>
      <c r="E12" s="97">
        <v>726</v>
      </c>
      <c r="F12" s="98">
        <v>960000</v>
      </c>
      <c r="G12" s="99"/>
      <c r="H12" s="100"/>
      <c r="I12" s="97"/>
      <c r="J12" s="98"/>
      <c r="K12" s="99"/>
      <c r="L12" s="100"/>
      <c r="M12" s="96"/>
      <c r="N12" s="101"/>
      <c r="O12" s="102"/>
    </row>
    <row r="13" spans="1:14" ht="15.75">
      <c r="A13" s="88">
        <v>3</v>
      </c>
      <c r="B13" s="89" t="s">
        <v>32</v>
      </c>
      <c r="C13" s="95">
        <f t="shared" si="0"/>
        <v>1523816</v>
      </c>
      <c r="D13" s="96">
        <v>404152</v>
      </c>
      <c r="E13" s="97">
        <v>1207.96</v>
      </c>
      <c r="F13" s="98">
        <v>1119664</v>
      </c>
      <c r="G13" s="99"/>
      <c r="H13" s="100"/>
      <c r="I13" s="97"/>
      <c r="J13" s="98"/>
      <c r="K13" s="99"/>
      <c r="L13" s="100"/>
      <c r="M13" s="96"/>
      <c r="N13" s="101"/>
    </row>
    <row r="14" spans="1:14" ht="15.75">
      <c r="A14" s="88">
        <v>4</v>
      </c>
      <c r="B14" s="89" t="s">
        <v>33</v>
      </c>
      <c r="C14" s="95">
        <f t="shared" si="0"/>
        <v>3683622</v>
      </c>
      <c r="D14" s="96">
        <v>1826152</v>
      </c>
      <c r="E14" s="97">
        <v>623.7</v>
      </c>
      <c r="F14" s="98">
        <v>935550</v>
      </c>
      <c r="G14" s="99"/>
      <c r="H14" s="100"/>
      <c r="I14" s="97"/>
      <c r="J14" s="98"/>
      <c r="K14" s="99">
        <v>222</v>
      </c>
      <c r="L14" s="100">
        <v>921920</v>
      </c>
      <c r="M14" s="96"/>
      <c r="N14" s="29"/>
    </row>
    <row r="15" spans="1:14" ht="15.75">
      <c r="A15" s="88">
        <v>5</v>
      </c>
      <c r="B15" s="89" t="s">
        <v>117</v>
      </c>
      <c r="C15" s="95">
        <f t="shared" si="0"/>
        <v>3188506</v>
      </c>
      <c r="D15" s="96">
        <v>688588</v>
      </c>
      <c r="E15" s="97">
        <v>1367</v>
      </c>
      <c r="F15" s="98">
        <v>2499918</v>
      </c>
      <c r="G15" s="99"/>
      <c r="H15" s="100"/>
      <c r="I15" s="97"/>
      <c r="J15" s="98"/>
      <c r="K15" s="99"/>
      <c r="L15" s="100"/>
      <c r="M15" s="96"/>
      <c r="N15" s="29"/>
    </row>
    <row r="16" spans="1:14" ht="15.75">
      <c r="A16" s="88">
        <v>6</v>
      </c>
      <c r="B16" s="89" t="s">
        <v>118</v>
      </c>
      <c r="C16" s="95">
        <f t="shared" si="0"/>
        <v>2902733</v>
      </c>
      <c r="D16" s="96">
        <v>1836269</v>
      </c>
      <c r="E16" s="97">
        <v>2482.5</v>
      </c>
      <c r="F16" s="98">
        <v>1066464</v>
      </c>
      <c r="G16" s="99"/>
      <c r="H16" s="100"/>
      <c r="I16" s="97"/>
      <c r="J16" s="98"/>
      <c r="K16" s="99"/>
      <c r="L16" s="100"/>
      <c r="M16" s="96"/>
      <c r="N16" s="29"/>
    </row>
    <row r="17" spans="1:14" ht="15.75">
      <c r="A17" s="88">
        <v>7</v>
      </c>
      <c r="B17" s="89" t="s">
        <v>35</v>
      </c>
      <c r="C17" s="95">
        <f t="shared" si="0"/>
        <v>2017427</v>
      </c>
      <c r="D17" s="96">
        <v>404152</v>
      </c>
      <c r="E17" s="97">
        <v>1418</v>
      </c>
      <c r="F17" s="98">
        <v>1613275</v>
      </c>
      <c r="G17" s="99"/>
      <c r="H17" s="100"/>
      <c r="I17" s="97"/>
      <c r="J17" s="98"/>
      <c r="K17" s="99"/>
      <c r="L17" s="100"/>
      <c r="M17" s="96"/>
      <c r="N17" s="29"/>
    </row>
    <row r="18" spans="1:14" ht="15.75">
      <c r="A18" s="88">
        <v>8</v>
      </c>
      <c r="B18" s="89" t="s">
        <v>36</v>
      </c>
      <c r="C18" s="95">
        <f t="shared" si="0"/>
        <v>1688177</v>
      </c>
      <c r="D18" s="96">
        <v>404152</v>
      </c>
      <c r="E18" s="97">
        <v>930</v>
      </c>
      <c r="F18" s="98">
        <v>1284025</v>
      </c>
      <c r="G18" s="99"/>
      <c r="H18" s="100"/>
      <c r="I18" s="97"/>
      <c r="J18" s="98"/>
      <c r="K18" s="99"/>
      <c r="L18" s="100"/>
      <c r="M18" s="96"/>
      <c r="N18" s="29"/>
    </row>
    <row r="19" spans="1:14" ht="15.75">
      <c r="A19" s="88">
        <v>9</v>
      </c>
      <c r="B19" s="89" t="s">
        <v>37</v>
      </c>
      <c r="C19" s="95">
        <f t="shared" si="0"/>
        <v>1810152</v>
      </c>
      <c r="D19" s="96">
        <v>404152</v>
      </c>
      <c r="E19" s="97">
        <v>1360</v>
      </c>
      <c r="F19" s="98">
        <v>1406000</v>
      </c>
      <c r="G19" s="99"/>
      <c r="H19" s="100"/>
      <c r="I19" s="97"/>
      <c r="J19" s="98"/>
      <c r="K19" s="99"/>
      <c r="L19" s="100"/>
      <c r="M19" s="96"/>
      <c r="N19" s="29"/>
    </row>
    <row r="20" spans="1:14" s="102" customFormat="1" ht="16.5" customHeight="1">
      <c r="A20" s="88">
        <v>10</v>
      </c>
      <c r="B20" s="89" t="s">
        <v>76</v>
      </c>
      <c r="C20" s="95">
        <f t="shared" si="0"/>
        <v>2836750</v>
      </c>
      <c r="D20" s="96">
        <v>404152</v>
      </c>
      <c r="E20" s="97">
        <v>490</v>
      </c>
      <c r="F20" s="98">
        <v>2432598</v>
      </c>
      <c r="G20" s="99"/>
      <c r="H20" s="100"/>
      <c r="I20" s="97"/>
      <c r="J20" s="98"/>
      <c r="K20" s="99"/>
      <c r="L20" s="100"/>
      <c r="M20" s="96"/>
      <c r="N20" s="103"/>
    </row>
    <row r="21" spans="1:14" s="28" customFormat="1" ht="16.5" customHeight="1" thickBot="1">
      <c r="A21" s="243" t="s">
        <v>51</v>
      </c>
      <c r="B21" s="244"/>
      <c r="C21" s="74">
        <f aca="true" t="shared" si="1" ref="C21:M21">SUM(C11:C20)</f>
        <v>22379485</v>
      </c>
      <c r="D21" s="75">
        <f t="shared" si="1"/>
        <v>7180071</v>
      </c>
      <c r="E21" s="76">
        <f t="shared" si="1"/>
        <v>11331.16</v>
      </c>
      <c r="F21" s="77">
        <f t="shared" si="1"/>
        <v>14277494</v>
      </c>
      <c r="G21" s="78">
        <f t="shared" si="1"/>
        <v>0</v>
      </c>
      <c r="H21" s="74">
        <f t="shared" si="1"/>
        <v>0</v>
      </c>
      <c r="I21" s="76">
        <f t="shared" si="1"/>
        <v>0</v>
      </c>
      <c r="J21" s="77">
        <f t="shared" si="1"/>
        <v>0</v>
      </c>
      <c r="K21" s="78">
        <f t="shared" si="1"/>
        <v>222</v>
      </c>
      <c r="L21" s="74">
        <f t="shared" si="1"/>
        <v>921920</v>
      </c>
      <c r="M21" s="75">
        <f t="shared" si="1"/>
        <v>0</v>
      </c>
      <c r="N21" s="30"/>
    </row>
    <row r="23" spans="1:16" s="119" customFormat="1" ht="17.25" customHeight="1" thickBot="1">
      <c r="A23" s="215" t="s">
        <v>81</v>
      </c>
      <c r="B23" s="215"/>
      <c r="C23" s="215"/>
      <c r="D23" s="215"/>
      <c r="E23" s="238" t="s">
        <v>96</v>
      </c>
      <c r="F23" s="238"/>
      <c r="G23" s="238"/>
      <c r="H23" s="238"/>
      <c r="I23" s="238"/>
      <c r="J23" s="238"/>
      <c r="K23" s="238" t="s">
        <v>97</v>
      </c>
      <c r="L23" s="238"/>
      <c r="M23" s="238"/>
      <c r="N23" s="167"/>
      <c r="O23" s="118"/>
      <c r="P23" s="118"/>
    </row>
    <row r="24" spans="1:16" s="122" customFormat="1" ht="12.75" customHeight="1">
      <c r="A24" s="254" t="s">
        <v>82</v>
      </c>
      <c r="B24" s="254"/>
      <c r="C24" s="254"/>
      <c r="D24" s="254"/>
      <c r="E24" s="255" t="s">
        <v>83</v>
      </c>
      <c r="F24" s="255"/>
      <c r="G24" s="255"/>
      <c r="H24" s="165"/>
      <c r="I24" s="165" t="s">
        <v>84</v>
      </c>
      <c r="J24" s="165"/>
      <c r="K24" s="165"/>
      <c r="L24" s="166" t="s">
        <v>85</v>
      </c>
      <c r="M24" s="166"/>
      <c r="N24" s="120"/>
      <c r="O24" s="121"/>
      <c r="P24" s="121"/>
    </row>
    <row r="25" spans="2:8" ht="15.75">
      <c r="B25" s="5"/>
      <c r="C25" s="5"/>
      <c r="D25" s="5"/>
      <c r="E25" s="102"/>
      <c r="F25" s="140"/>
      <c r="G25" s="102"/>
      <c r="H25" s="139"/>
    </row>
    <row r="26" spans="2:7" ht="15.75">
      <c r="B26" s="5"/>
      <c r="E26" s="102"/>
      <c r="F26" s="140"/>
      <c r="G26" s="102"/>
    </row>
    <row r="27" spans="2:7" ht="15.75">
      <c r="B27" s="5"/>
      <c r="E27" s="102"/>
      <c r="F27" s="140"/>
      <c r="G27" s="102"/>
    </row>
    <row r="28" spans="5:7" ht="15.75">
      <c r="E28" s="102"/>
      <c r="F28" s="140"/>
      <c r="G28" s="102"/>
    </row>
    <row r="29" spans="5:7" ht="15.75">
      <c r="E29" s="102"/>
      <c r="F29" s="140"/>
      <c r="G29" s="102"/>
    </row>
    <row r="30" spans="5:7" ht="15.75">
      <c r="E30" s="102"/>
      <c r="F30" s="140"/>
      <c r="G30" s="102"/>
    </row>
    <row r="31" spans="5:7" ht="15.75">
      <c r="E31" s="102"/>
      <c r="F31" s="140"/>
      <c r="G31" s="102"/>
    </row>
    <row r="32" spans="5:7" ht="15.75">
      <c r="E32" s="102"/>
      <c r="F32" s="140"/>
      <c r="G32" s="102"/>
    </row>
    <row r="33" spans="5:7" ht="15.75">
      <c r="E33" s="102"/>
      <c r="F33" s="140"/>
      <c r="G33" s="102"/>
    </row>
    <row r="34" spans="5:6" ht="15.75">
      <c r="E34" s="102"/>
      <c r="F34" s="140"/>
    </row>
    <row r="35" spans="5:6" ht="12.75">
      <c r="E35" s="102"/>
      <c r="F35" s="102"/>
    </row>
    <row r="36" spans="5:6" ht="12.75">
      <c r="E36" s="102"/>
      <c r="F36" s="102"/>
    </row>
    <row r="37" spans="5:6" ht="12.75">
      <c r="E37" s="102"/>
      <c r="F37" s="102"/>
    </row>
  </sheetData>
  <sheetProtection/>
  <mergeCells count="23">
    <mergeCell ref="K23:M23"/>
    <mergeCell ref="A4:M4"/>
    <mergeCell ref="M6:M7"/>
    <mergeCell ref="J3:M3"/>
    <mergeCell ref="J1:M1"/>
    <mergeCell ref="D6:D7"/>
    <mergeCell ref="E6:F7"/>
    <mergeCell ref="G6:H7"/>
    <mergeCell ref="I6:J7"/>
    <mergeCell ref="K6:L7"/>
    <mergeCell ref="A24:D24"/>
    <mergeCell ref="A23:D23"/>
    <mergeCell ref="E23:G23"/>
    <mergeCell ref="E24:G24"/>
    <mergeCell ref="H23:J23"/>
    <mergeCell ref="A10:B10"/>
    <mergeCell ref="A21:B21"/>
    <mergeCell ref="A6:A8"/>
    <mergeCell ref="B6:B8"/>
    <mergeCell ref="C6:C7"/>
    <mergeCell ref="Q1:T1"/>
    <mergeCell ref="J2:M2"/>
    <mergeCell ref="Q2:T2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57421875" style="1" customWidth="1"/>
    <col min="2" max="2" width="33.421875" style="1" customWidth="1"/>
    <col min="3" max="3" width="13.8515625" style="1" customWidth="1"/>
    <col min="4" max="4" width="27.421875" style="1" customWidth="1"/>
    <col min="5" max="5" width="17.57421875" style="1" customWidth="1"/>
    <col min="6" max="6" width="19.57421875" style="1" customWidth="1"/>
    <col min="7" max="7" width="18.140625" style="1" customWidth="1"/>
    <col min="8" max="8" width="9.28125" style="1" customWidth="1"/>
    <col min="9" max="9" width="15.00390625" style="1" customWidth="1"/>
    <col min="10" max="10" width="11.57421875" style="1" customWidth="1"/>
    <col min="11" max="11" width="11.8515625" style="1" customWidth="1"/>
    <col min="12" max="16384" width="9.140625" style="1" customWidth="1"/>
  </cols>
  <sheetData>
    <row r="1" spans="1:20" ht="22.5" customHeight="1">
      <c r="A1" s="3"/>
      <c r="B1" s="3"/>
      <c r="C1" s="3"/>
      <c r="D1" s="3"/>
      <c r="E1" s="3"/>
      <c r="F1" s="3"/>
      <c r="G1" s="183" t="s">
        <v>124</v>
      </c>
      <c r="H1" s="183"/>
      <c r="I1" s="183"/>
      <c r="J1" s="183"/>
      <c r="K1" s="183"/>
      <c r="L1" s="73"/>
      <c r="M1" s="73"/>
      <c r="N1" s="73"/>
      <c r="O1" s="3"/>
      <c r="P1" s="3"/>
      <c r="Q1" s="253"/>
      <c r="R1" s="253"/>
      <c r="S1" s="253"/>
      <c r="T1" s="253"/>
    </row>
    <row r="2" spans="1:11" ht="39.75" customHeight="1">
      <c r="A2" s="87"/>
      <c r="G2" s="197" t="s">
        <v>122</v>
      </c>
      <c r="H2" s="197"/>
      <c r="I2" s="197"/>
      <c r="J2" s="197"/>
      <c r="K2" s="197"/>
    </row>
    <row r="3" spans="1:11" ht="19.5" customHeight="1" thickBot="1">
      <c r="A3" s="184" t="s">
        <v>52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36.75" customHeight="1">
      <c r="A4" s="245" t="s">
        <v>1</v>
      </c>
      <c r="B4" s="248" t="s">
        <v>2</v>
      </c>
      <c r="C4" s="258" t="s">
        <v>53</v>
      </c>
      <c r="D4" s="259"/>
      <c r="E4" s="258" t="s">
        <v>54</v>
      </c>
      <c r="F4" s="271"/>
      <c r="G4" s="259"/>
      <c r="H4" s="258" t="s">
        <v>55</v>
      </c>
      <c r="I4" s="259"/>
      <c r="J4" s="258" t="s">
        <v>56</v>
      </c>
      <c r="K4" s="259"/>
    </row>
    <row r="5" spans="1:11" ht="144.75" customHeight="1">
      <c r="A5" s="246"/>
      <c r="B5" s="249"/>
      <c r="C5" s="260" t="s">
        <v>57</v>
      </c>
      <c r="D5" s="261" t="s">
        <v>58</v>
      </c>
      <c r="E5" s="83" t="s">
        <v>59</v>
      </c>
      <c r="F5" s="7" t="s">
        <v>60</v>
      </c>
      <c r="G5" s="84" t="s">
        <v>60</v>
      </c>
      <c r="H5" s="260" t="s">
        <v>61</v>
      </c>
      <c r="I5" s="261" t="s">
        <v>62</v>
      </c>
      <c r="J5" s="260" t="s">
        <v>63</v>
      </c>
      <c r="K5" s="261" t="s">
        <v>64</v>
      </c>
    </row>
    <row r="6" spans="1:11" ht="16.5" customHeight="1" thickBot="1">
      <c r="A6" s="247"/>
      <c r="B6" s="250"/>
      <c r="C6" s="268"/>
      <c r="D6" s="269"/>
      <c r="E6" s="85" t="s">
        <v>39</v>
      </c>
      <c r="F6" s="8" t="s">
        <v>39</v>
      </c>
      <c r="G6" s="86" t="s">
        <v>65</v>
      </c>
      <c r="H6" s="268"/>
      <c r="I6" s="269"/>
      <c r="J6" s="268"/>
      <c r="K6" s="269"/>
    </row>
    <row r="7" spans="1:11" s="45" customFormat="1" ht="13.5" thickBot="1">
      <c r="A7" s="42">
        <v>1</v>
      </c>
      <c r="B7" s="43">
        <v>2</v>
      </c>
      <c r="C7" s="9">
        <v>3</v>
      </c>
      <c r="D7" s="11">
        <v>4</v>
      </c>
      <c r="E7" s="9">
        <v>5</v>
      </c>
      <c r="F7" s="10">
        <v>6</v>
      </c>
      <c r="G7" s="11">
        <v>7</v>
      </c>
      <c r="H7" s="9">
        <v>8</v>
      </c>
      <c r="I7" s="11">
        <v>9</v>
      </c>
      <c r="J7" s="9">
        <v>10</v>
      </c>
      <c r="K7" s="11">
        <v>11</v>
      </c>
    </row>
    <row r="8" spans="1:11" ht="15.75">
      <c r="A8" s="12" t="s">
        <v>41</v>
      </c>
      <c r="B8" s="44"/>
      <c r="C8" s="55"/>
      <c r="D8" s="56"/>
      <c r="E8" s="57"/>
      <c r="F8" s="58"/>
      <c r="G8" s="59"/>
      <c r="H8" s="41"/>
      <c r="I8" s="13"/>
      <c r="J8" s="41"/>
      <c r="K8" s="13"/>
    </row>
    <row r="9" spans="1:11" s="3" customFormat="1" ht="20.25" customHeight="1">
      <c r="A9" s="88">
        <v>1</v>
      </c>
      <c r="B9" s="89" t="s">
        <v>29</v>
      </c>
      <c r="C9" s="90" t="s">
        <v>66</v>
      </c>
      <c r="D9" s="79" t="s">
        <v>68</v>
      </c>
      <c r="E9" s="91">
        <v>1160.6</v>
      </c>
      <c r="F9" s="92">
        <f>PRODUCT(E9*G9)</f>
        <v>1160.6</v>
      </c>
      <c r="G9" s="93">
        <v>1</v>
      </c>
      <c r="H9" s="94" t="s">
        <v>75</v>
      </c>
      <c r="I9" s="82" t="s">
        <v>67</v>
      </c>
      <c r="J9" s="94"/>
      <c r="K9" s="82"/>
    </row>
    <row r="10" spans="1:11" ht="20.25" customHeight="1">
      <c r="A10" s="88">
        <v>2</v>
      </c>
      <c r="B10" s="89" t="s">
        <v>31</v>
      </c>
      <c r="C10" s="90" t="s">
        <v>66</v>
      </c>
      <c r="D10" s="79" t="s">
        <v>68</v>
      </c>
      <c r="E10" s="91">
        <v>1161.5</v>
      </c>
      <c r="F10" s="92">
        <f>PRODUCT(E10*G10)</f>
        <v>1161.5</v>
      </c>
      <c r="G10" s="93">
        <v>1</v>
      </c>
      <c r="H10" s="94" t="s">
        <v>75</v>
      </c>
      <c r="I10" s="82" t="s">
        <v>69</v>
      </c>
      <c r="J10" s="94"/>
      <c r="K10" s="82"/>
    </row>
    <row r="11" spans="1:11" ht="20.25" customHeight="1">
      <c r="A11" s="88">
        <v>3</v>
      </c>
      <c r="B11" s="89" t="s">
        <v>32</v>
      </c>
      <c r="C11" s="90" t="s">
        <v>66</v>
      </c>
      <c r="D11" s="79" t="s">
        <v>68</v>
      </c>
      <c r="E11" s="91">
        <v>4911</v>
      </c>
      <c r="F11" s="92">
        <f>PRODUCT(E11*G11)</f>
        <v>4012.287</v>
      </c>
      <c r="G11" s="93">
        <v>0.817</v>
      </c>
      <c r="H11" s="94" t="s">
        <v>75</v>
      </c>
      <c r="I11" s="82" t="s">
        <v>70</v>
      </c>
      <c r="J11" s="94"/>
      <c r="K11" s="82"/>
    </row>
    <row r="12" spans="1:11" ht="33.75" customHeight="1">
      <c r="A12" s="88">
        <v>4</v>
      </c>
      <c r="B12" s="89" t="s">
        <v>33</v>
      </c>
      <c r="C12" s="90" t="s">
        <v>71</v>
      </c>
      <c r="D12" s="79" t="s">
        <v>72</v>
      </c>
      <c r="E12" s="91">
        <v>4176.5</v>
      </c>
      <c r="F12" s="92">
        <f aca="true" t="shared" si="0" ref="F12:F18">E12*G12</f>
        <v>3865.35075</v>
      </c>
      <c r="G12" s="93">
        <v>0.9255</v>
      </c>
      <c r="H12" s="94" t="s">
        <v>75</v>
      </c>
      <c r="I12" s="82" t="s">
        <v>106</v>
      </c>
      <c r="J12" s="94"/>
      <c r="K12" s="82"/>
    </row>
    <row r="13" spans="1:11" ht="20.25" customHeight="1">
      <c r="A13" s="88">
        <v>5</v>
      </c>
      <c r="B13" s="89" t="s">
        <v>117</v>
      </c>
      <c r="C13" s="90" t="s">
        <v>71</v>
      </c>
      <c r="D13" s="79" t="s">
        <v>100</v>
      </c>
      <c r="E13" s="91">
        <v>2926.6</v>
      </c>
      <c r="F13" s="92">
        <f t="shared" si="0"/>
        <v>2288.6012</v>
      </c>
      <c r="G13" s="93">
        <v>0.782</v>
      </c>
      <c r="H13" s="94" t="s">
        <v>75</v>
      </c>
      <c r="I13" s="137" t="s">
        <v>104</v>
      </c>
      <c r="J13" s="94"/>
      <c r="K13" s="82"/>
    </row>
    <row r="14" spans="1:11" ht="20.25" customHeight="1">
      <c r="A14" s="88">
        <v>6</v>
      </c>
      <c r="B14" s="89" t="s">
        <v>118</v>
      </c>
      <c r="C14" s="90" t="s">
        <v>71</v>
      </c>
      <c r="D14" s="79" t="s">
        <v>101</v>
      </c>
      <c r="E14" s="91">
        <v>3921.4</v>
      </c>
      <c r="F14" s="92">
        <f t="shared" si="0"/>
        <v>3482.5953400000003</v>
      </c>
      <c r="G14" s="93">
        <v>0.8881</v>
      </c>
      <c r="H14" s="94" t="s">
        <v>75</v>
      </c>
      <c r="I14" s="82" t="s">
        <v>105</v>
      </c>
      <c r="J14" s="94"/>
      <c r="K14" s="82"/>
    </row>
    <row r="15" spans="1:11" ht="20.25" customHeight="1">
      <c r="A15" s="88">
        <v>7</v>
      </c>
      <c r="B15" s="89" t="s">
        <v>35</v>
      </c>
      <c r="C15" s="90" t="s">
        <v>71</v>
      </c>
      <c r="D15" s="79" t="s">
        <v>73</v>
      </c>
      <c r="E15" s="91">
        <v>5068.7</v>
      </c>
      <c r="F15" s="92">
        <f t="shared" si="0"/>
        <v>3598.7769999999996</v>
      </c>
      <c r="G15" s="93">
        <v>0.71</v>
      </c>
      <c r="H15" s="94" t="s">
        <v>75</v>
      </c>
      <c r="I15" s="82" t="s">
        <v>79</v>
      </c>
      <c r="J15" s="94"/>
      <c r="K15" s="82"/>
    </row>
    <row r="16" spans="1:11" ht="20.25" customHeight="1">
      <c r="A16" s="88">
        <v>8</v>
      </c>
      <c r="B16" s="89" t="s">
        <v>36</v>
      </c>
      <c r="C16" s="90" t="s">
        <v>71</v>
      </c>
      <c r="D16" s="79" t="s">
        <v>73</v>
      </c>
      <c r="E16" s="91">
        <v>3844.6</v>
      </c>
      <c r="F16" s="92">
        <f t="shared" si="0"/>
        <v>2914.2068</v>
      </c>
      <c r="G16" s="93">
        <v>0.758</v>
      </c>
      <c r="H16" s="94" t="s">
        <v>75</v>
      </c>
      <c r="I16" s="82" t="s">
        <v>79</v>
      </c>
      <c r="J16" s="94"/>
      <c r="K16" s="82"/>
    </row>
    <row r="17" spans="1:11" ht="20.25" customHeight="1">
      <c r="A17" s="88">
        <v>9</v>
      </c>
      <c r="B17" s="89" t="s">
        <v>37</v>
      </c>
      <c r="C17" s="90" t="s">
        <v>71</v>
      </c>
      <c r="D17" s="79" t="s">
        <v>73</v>
      </c>
      <c r="E17" s="91">
        <v>3059.3</v>
      </c>
      <c r="F17" s="92">
        <f t="shared" si="0"/>
        <v>2557.5748</v>
      </c>
      <c r="G17" s="93">
        <v>0.836</v>
      </c>
      <c r="H17" s="94" t="s">
        <v>75</v>
      </c>
      <c r="I17" s="82" t="s">
        <v>80</v>
      </c>
      <c r="J17" s="94"/>
      <c r="K17" s="82"/>
    </row>
    <row r="18" spans="1:11" ht="33.75" customHeight="1">
      <c r="A18" s="88">
        <v>10</v>
      </c>
      <c r="B18" s="89" t="s">
        <v>76</v>
      </c>
      <c r="C18" s="90" t="s">
        <v>74</v>
      </c>
      <c r="D18" s="79" t="s">
        <v>77</v>
      </c>
      <c r="E18" s="91">
        <v>1289</v>
      </c>
      <c r="F18" s="92">
        <f t="shared" si="0"/>
        <v>1167.834</v>
      </c>
      <c r="G18" s="93">
        <v>0.906</v>
      </c>
      <c r="H18" s="94" t="s">
        <v>75</v>
      </c>
      <c r="I18" s="82" t="s">
        <v>78</v>
      </c>
      <c r="J18" s="94"/>
      <c r="K18" s="82"/>
    </row>
    <row r="19" spans="1:16" s="119" customFormat="1" ht="17.25" customHeight="1" thickBot="1">
      <c r="A19" s="267" t="s">
        <v>81</v>
      </c>
      <c r="B19" s="267"/>
      <c r="C19" s="267"/>
      <c r="D19" s="266" t="s">
        <v>96</v>
      </c>
      <c r="E19" s="266"/>
      <c r="F19" s="266"/>
      <c r="G19" s="266"/>
      <c r="H19" s="266"/>
      <c r="I19" s="266" t="s">
        <v>97</v>
      </c>
      <c r="J19" s="266"/>
      <c r="K19" s="266"/>
      <c r="L19" s="167"/>
      <c r="M19" s="167"/>
      <c r="N19" s="167"/>
      <c r="O19" s="118"/>
      <c r="P19" s="118"/>
    </row>
    <row r="20" spans="1:16" s="122" customFormat="1" ht="12.75" customHeight="1">
      <c r="A20" s="254" t="s">
        <v>82</v>
      </c>
      <c r="B20" s="254"/>
      <c r="C20" s="254"/>
      <c r="D20" s="255" t="s">
        <v>83</v>
      </c>
      <c r="E20" s="255"/>
      <c r="F20" s="255" t="s">
        <v>84</v>
      </c>
      <c r="G20" s="255"/>
      <c r="H20" s="255"/>
      <c r="I20" s="270" t="s">
        <v>85</v>
      </c>
      <c r="J20" s="270"/>
      <c r="K20" s="270"/>
      <c r="L20" s="120"/>
      <c r="M20" s="120"/>
      <c r="N20" s="120"/>
      <c r="O20" s="121"/>
      <c r="P20" s="121"/>
    </row>
  </sheetData>
  <sheetProtection selectLockedCells="1" selectUnlockedCells="1"/>
  <mergeCells count="24">
    <mergeCell ref="D19:E19"/>
    <mergeCell ref="D20:E20"/>
    <mergeCell ref="F19:H19"/>
    <mergeCell ref="F20:H20"/>
    <mergeCell ref="I20:K20"/>
    <mergeCell ref="Q1:T1"/>
    <mergeCell ref="K5:K6"/>
    <mergeCell ref="A3:K3"/>
    <mergeCell ref="A4:A6"/>
    <mergeCell ref="B4:B6"/>
    <mergeCell ref="C4:D4"/>
    <mergeCell ref="E4:G4"/>
    <mergeCell ref="H4:I4"/>
    <mergeCell ref="A20:C20"/>
    <mergeCell ref="I19:K19"/>
    <mergeCell ref="G2:K2"/>
    <mergeCell ref="A19:C19"/>
    <mergeCell ref="J5:J6"/>
    <mergeCell ref="G1:K1"/>
    <mergeCell ref="C5:C6"/>
    <mergeCell ref="D5:D6"/>
    <mergeCell ref="H5:H6"/>
    <mergeCell ref="I5:I6"/>
    <mergeCell ref="J4:K4"/>
  </mergeCells>
  <printOptions horizontalCentered="1"/>
  <pageMargins left="0" right="0" top="0" bottom="0" header="0" footer="0"/>
  <pageSetup fitToHeight="0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7109375" style="0" customWidth="1"/>
    <col min="4" max="11" width="10.8515625" style="0" customWidth="1"/>
    <col min="12" max="12" width="23.140625" style="0" customWidth="1"/>
    <col min="16" max="16" width="13.28125" style="0" customWidth="1"/>
  </cols>
  <sheetData>
    <row r="1" spans="7:12" ht="12.75">
      <c r="G1" s="173"/>
      <c r="H1" s="173"/>
      <c r="I1" s="183" t="s">
        <v>123</v>
      </c>
      <c r="J1" s="183"/>
      <c r="K1" s="183"/>
      <c r="L1" s="183"/>
    </row>
    <row r="2" spans="7:12" ht="38.25" customHeight="1">
      <c r="G2" s="173"/>
      <c r="H2" s="173"/>
      <c r="I2" s="197" t="s">
        <v>122</v>
      </c>
      <c r="J2" s="197"/>
      <c r="K2" s="197"/>
      <c r="L2" s="197"/>
    </row>
    <row r="3" spans="7:12" ht="12.75">
      <c r="G3" s="276"/>
      <c r="H3" s="276"/>
      <c r="I3" s="276"/>
      <c r="J3" s="276"/>
      <c r="K3" s="276"/>
      <c r="L3" s="276"/>
    </row>
    <row r="4" spans="1:12" ht="18.75">
      <c r="A4" s="277" t="s">
        <v>107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ht="13.5" thickBot="1"/>
    <row r="6" spans="1:12" s="143" customFormat="1" ht="102" customHeight="1">
      <c r="A6" s="273" t="s">
        <v>44</v>
      </c>
      <c r="B6" s="272" t="s">
        <v>2</v>
      </c>
      <c r="C6" s="141" t="s">
        <v>108</v>
      </c>
      <c r="D6" s="272" t="s">
        <v>109</v>
      </c>
      <c r="E6" s="272"/>
      <c r="F6" s="272" t="s">
        <v>110</v>
      </c>
      <c r="G6" s="272"/>
      <c r="H6" s="272" t="s">
        <v>111</v>
      </c>
      <c r="I6" s="272"/>
      <c r="J6" s="272" t="s">
        <v>112</v>
      </c>
      <c r="K6" s="272"/>
      <c r="L6" s="142" t="s">
        <v>113</v>
      </c>
    </row>
    <row r="7" spans="1:12" s="143" customFormat="1" ht="16.5" thickBot="1">
      <c r="A7" s="274"/>
      <c r="B7" s="275"/>
      <c r="C7" s="144" t="s">
        <v>24</v>
      </c>
      <c r="D7" s="144" t="s">
        <v>114</v>
      </c>
      <c r="E7" s="144" t="s">
        <v>115</v>
      </c>
      <c r="F7" s="144" t="s">
        <v>114</v>
      </c>
      <c r="G7" s="144" t="s">
        <v>115</v>
      </c>
      <c r="H7" s="144" t="s">
        <v>114</v>
      </c>
      <c r="I7" s="144" t="s">
        <v>115</v>
      </c>
      <c r="J7" s="144" t="s">
        <v>114</v>
      </c>
      <c r="K7" s="144" t="s">
        <v>116</v>
      </c>
      <c r="L7" s="145" t="s">
        <v>126</v>
      </c>
    </row>
    <row r="8" spans="1:12" s="146" customFormat="1" ht="13.5" thickBot="1">
      <c r="A8" s="180">
        <v>1</v>
      </c>
      <c r="B8" s="181">
        <v>2</v>
      </c>
      <c r="C8" s="181">
        <v>3</v>
      </c>
      <c r="D8" s="181">
        <v>4</v>
      </c>
      <c r="E8" s="181">
        <v>5</v>
      </c>
      <c r="F8" s="181">
        <v>6</v>
      </c>
      <c r="G8" s="181">
        <v>7</v>
      </c>
      <c r="H8" s="181">
        <v>8</v>
      </c>
      <c r="I8" s="181">
        <v>9</v>
      </c>
      <c r="J8" s="181">
        <v>10</v>
      </c>
      <c r="K8" s="181">
        <v>11</v>
      </c>
      <c r="L8" s="182">
        <v>12</v>
      </c>
    </row>
    <row r="9" spans="1:12" ht="18" customHeight="1" thickBot="1">
      <c r="A9" s="168">
        <v>1</v>
      </c>
      <c r="B9" s="147" t="s">
        <v>29</v>
      </c>
      <c r="C9" s="148">
        <v>1160.6</v>
      </c>
      <c r="D9" s="149" t="s">
        <v>125</v>
      </c>
      <c r="E9" s="150">
        <v>0</v>
      </c>
      <c r="F9" s="149" t="s">
        <v>125</v>
      </c>
      <c r="G9" s="150">
        <v>0</v>
      </c>
      <c r="H9" s="149" t="s">
        <v>125</v>
      </c>
      <c r="I9" s="150">
        <v>0</v>
      </c>
      <c r="J9" s="149" t="s">
        <v>125</v>
      </c>
      <c r="K9" s="150">
        <v>0</v>
      </c>
      <c r="L9" s="176">
        <v>167.184</v>
      </c>
    </row>
    <row r="10" spans="1:12" ht="18" customHeight="1" thickBot="1">
      <c r="A10" s="169">
        <v>2</v>
      </c>
      <c r="B10" s="151" t="s">
        <v>31</v>
      </c>
      <c r="C10" s="107">
        <v>1161.5</v>
      </c>
      <c r="D10" s="92" t="s">
        <v>125</v>
      </c>
      <c r="E10" s="150">
        <v>0</v>
      </c>
      <c r="F10" s="92" t="s">
        <v>125</v>
      </c>
      <c r="G10" s="150">
        <v>0</v>
      </c>
      <c r="H10" s="92" t="s">
        <v>125</v>
      </c>
      <c r="I10" s="150">
        <v>0</v>
      </c>
      <c r="J10" s="92" t="s">
        <v>125</v>
      </c>
      <c r="K10" s="150">
        <v>0</v>
      </c>
      <c r="L10" s="177">
        <v>221.266</v>
      </c>
    </row>
    <row r="11" spans="1:12" ht="18" customHeight="1" thickBot="1">
      <c r="A11" s="170">
        <v>3</v>
      </c>
      <c r="B11" s="151" t="s">
        <v>32</v>
      </c>
      <c r="C11" s="107">
        <v>4911</v>
      </c>
      <c r="D11" s="92" t="s">
        <v>125</v>
      </c>
      <c r="E11" s="150">
        <v>0</v>
      </c>
      <c r="F11" s="92" t="s">
        <v>125</v>
      </c>
      <c r="G11" s="150">
        <v>0</v>
      </c>
      <c r="H11" s="92" t="s">
        <v>125</v>
      </c>
      <c r="I11" s="150">
        <v>0</v>
      </c>
      <c r="J11" s="92" t="s">
        <v>125</v>
      </c>
      <c r="K11" s="150">
        <v>0</v>
      </c>
      <c r="L11" s="177">
        <v>141.098</v>
      </c>
    </row>
    <row r="12" spans="1:12" ht="18" customHeight="1" thickBot="1">
      <c r="A12" s="171">
        <v>4</v>
      </c>
      <c r="B12" s="151" t="s">
        <v>33</v>
      </c>
      <c r="C12" s="107">
        <v>4176.5</v>
      </c>
      <c r="D12" s="92" t="s">
        <v>125</v>
      </c>
      <c r="E12" s="150">
        <v>0</v>
      </c>
      <c r="F12" s="92" t="s">
        <v>125</v>
      </c>
      <c r="G12" s="150">
        <v>0</v>
      </c>
      <c r="H12" s="92" t="s">
        <v>125</v>
      </c>
      <c r="I12" s="150">
        <v>0</v>
      </c>
      <c r="J12" s="92" t="s">
        <v>125</v>
      </c>
      <c r="K12" s="150">
        <v>0</v>
      </c>
      <c r="L12" s="178">
        <v>119.995</v>
      </c>
    </row>
    <row r="13" spans="1:12" ht="18" customHeight="1" thickBot="1">
      <c r="A13" s="171">
        <v>5</v>
      </c>
      <c r="B13" s="151" t="s">
        <v>117</v>
      </c>
      <c r="C13" s="107">
        <v>2926.6</v>
      </c>
      <c r="D13" s="92" t="s">
        <v>125</v>
      </c>
      <c r="E13" s="150">
        <v>0</v>
      </c>
      <c r="F13" s="92" t="s">
        <v>125</v>
      </c>
      <c r="G13" s="150">
        <v>0</v>
      </c>
      <c r="H13" s="92" t="s">
        <v>125</v>
      </c>
      <c r="I13" s="150">
        <v>0</v>
      </c>
      <c r="J13" s="92" t="s">
        <v>125</v>
      </c>
      <c r="K13" s="150">
        <v>0</v>
      </c>
      <c r="L13" s="178">
        <v>160.725</v>
      </c>
    </row>
    <row r="14" spans="1:12" ht="18" customHeight="1" thickBot="1">
      <c r="A14" s="171">
        <v>6</v>
      </c>
      <c r="B14" s="151" t="s">
        <v>118</v>
      </c>
      <c r="C14" s="107">
        <v>3921.4</v>
      </c>
      <c r="D14" s="92" t="s">
        <v>125</v>
      </c>
      <c r="E14" s="150">
        <v>0</v>
      </c>
      <c r="F14" s="92" t="s">
        <v>125</v>
      </c>
      <c r="G14" s="150">
        <v>0</v>
      </c>
      <c r="H14" s="92" t="s">
        <v>125</v>
      </c>
      <c r="I14" s="150">
        <v>0</v>
      </c>
      <c r="J14" s="92" t="s">
        <v>125</v>
      </c>
      <c r="K14" s="150">
        <v>0</v>
      </c>
      <c r="L14" s="178">
        <v>165.517</v>
      </c>
    </row>
    <row r="15" spans="1:17" ht="18" customHeight="1" thickBot="1">
      <c r="A15" s="171">
        <v>7</v>
      </c>
      <c r="B15" s="151" t="s">
        <v>35</v>
      </c>
      <c r="C15" s="107">
        <v>5068.7</v>
      </c>
      <c r="D15" s="92" t="s">
        <v>125</v>
      </c>
      <c r="E15" s="150">
        <v>0</v>
      </c>
      <c r="F15" s="92" t="s">
        <v>125</v>
      </c>
      <c r="G15" s="150">
        <v>0</v>
      </c>
      <c r="H15" s="92" t="s">
        <v>125</v>
      </c>
      <c r="I15" s="150">
        <v>0</v>
      </c>
      <c r="J15" s="92" t="s">
        <v>125</v>
      </c>
      <c r="K15" s="150">
        <v>0</v>
      </c>
      <c r="L15" s="178">
        <v>165.851</v>
      </c>
      <c r="O15" s="152"/>
      <c r="P15" s="152"/>
      <c r="Q15" s="152"/>
    </row>
    <row r="16" spans="1:17" ht="18" customHeight="1" thickBot="1">
      <c r="A16" s="171">
        <v>8</v>
      </c>
      <c r="B16" s="151" t="s">
        <v>36</v>
      </c>
      <c r="C16" s="107">
        <v>3844.6</v>
      </c>
      <c r="D16" s="92" t="s">
        <v>125</v>
      </c>
      <c r="E16" s="150">
        <v>0</v>
      </c>
      <c r="F16" s="92" t="s">
        <v>125</v>
      </c>
      <c r="G16" s="150">
        <v>0</v>
      </c>
      <c r="H16" s="92" t="s">
        <v>125</v>
      </c>
      <c r="I16" s="150">
        <v>0</v>
      </c>
      <c r="J16" s="92" t="s">
        <v>125</v>
      </c>
      <c r="K16" s="150">
        <v>0</v>
      </c>
      <c r="L16" s="178">
        <v>176.864</v>
      </c>
      <c r="O16" s="152"/>
      <c r="P16" s="140"/>
      <c r="Q16" s="152"/>
    </row>
    <row r="17" spans="1:17" ht="18" customHeight="1" thickBot="1">
      <c r="A17" s="171">
        <v>9</v>
      </c>
      <c r="B17" s="151" t="s">
        <v>37</v>
      </c>
      <c r="C17" s="107">
        <v>3059.3</v>
      </c>
      <c r="D17" s="92" t="s">
        <v>125</v>
      </c>
      <c r="E17" s="150">
        <v>0</v>
      </c>
      <c r="F17" s="92" t="s">
        <v>125</v>
      </c>
      <c r="G17" s="150">
        <v>0</v>
      </c>
      <c r="H17" s="92" t="s">
        <v>125</v>
      </c>
      <c r="I17" s="150">
        <v>0</v>
      </c>
      <c r="J17" s="92" t="s">
        <v>125</v>
      </c>
      <c r="K17" s="150">
        <v>0</v>
      </c>
      <c r="L17" s="178">
        <v>233.31</v>
      </c>
      <c r="O17" s="152"/>
      <c r="P17" s="140"/>
      <c r="Q17" s="152"/>
    </row>
    <row r="18" spans="1:17" ht="18" customHeight="1" thickBot="1">
      <c r="A18" s="172">
        <v>10</v>
      </c>
      <c r="B18" s="153" t="s">
        <v>76</v>
      </c>
      <c r="C18" s="154">
        <v>1289</v>
      </c>
      <c r="D18" s="155" t="s">
        <v>125</v>
      </c>
      <c r="E18" s="150">
        <v>0</v>
      </c>
      <c r="F18" s="155" t="s">
        <v>125</v>
      </c>
      <c r="G18" s="150">
        <v>0</v>
      </c>
      <c r="H18" s="155" t="s">
        <v>125</v>
      </c>
      <c r="I18" s="150">
        <v>0</v>
      </c>
      <c r="J18" s="155" t="s">
        <v>125</v>
      </c>
      <c r="K18" s="150">
        <v>0</v>
      </c>
      <c r="L18" s="179">
        <v>135.608</v>
      </c>
      <c r="O18" s="152"/>
      <c r="P18" s="140"/>
      <c r="Q18" s="152"/>
    </row>
    <row r="19" spans="1:17" s="162" customFormat="1" ht="16.5" thickBot="1">
      <c r="A19" s="156"/>
      <c r="B19" s="157" t="s">
        <v>119</v>
      </c>
      <c r="C19" s="158">
        <f>SUM(C9:C18)</f>
        <v>31519.2</v>
      </c>
      <c r="D19" s="157"/>
      <c r="E19" s="159" t="s">
        <v>120</v>
      </c>
      <c r="F19" s="160"/>
      <c r="G19" s="159" t="s">
        <v>120</v>
      </c>
      <c r="H19" s="160"/>
      <c r="I19" s="159" t="s">
        <v>120</v>
      </c>
      <c r="J19" s="160"/>
      <c r="K19" s="159" t="s">
        <v>120</v>
      </c>
      <c r="L19" s="161"/>
      <c r="O19" s="163"/>
      <c r="P19" s="52"/>
      <c r="Q19" s="163"/>
    </row>
    <row r="20" spans="1:16" s="119" customFormat="1" ht="17.25" customHeight="1" thickBot="1">
      <c r="A20" s="279" t="s">
        <v>81</v>
      </c>
      <c r="B20" s="279"/>
      <c r="C20" s="279"/>
      <c r="D20" s="278" t="s">
        <v>96</v>
      </c>
      <c r="E20" s="278"/>
      <c r="F20" s="278"/>
      <c r="G20" s="174"/>
      <c r="H20" s="174"/>
      <c r="I20" s="175"/>
      <c r="J20" s="174"/>
      <c r="K20" s="278" t="s">
        <v>97</v>
      </c>
      <c r="L20" s="278"/>
      <c r="M20" s="167"/>
      <c r="N20" s="167"/>
      <c r="O20" s="118"/>
      <c r="P20" s="118"/>
    </row>
    <row r="21" spans="1:16" s="122" customFormat="1" ht="12.75" customHeight="1">
      <c r="A21" s="254" t="s">
        <v>82</v>
      </c>
      <c r="B21" s="254"/>
      <c r="C21" s="254"/>
      <c r="D21" s="255" t="s">
        <v>83</v>
      </c>
      <c r="E21" s="255"/>
      <c r="F21" s="255"/>
      <c r="G21" s="165"/>
      <c r="H21" s="165" t="s">
        <v>84</v>
      </c>
      <c r="J21" s="120"/>
      <c r="K21" s="270" t="s">
        <v>85</v>
      </c>
      <c r="L21" s="270"/>
      <c r="M21" s="120"/>
      <c r="N21" s="120"/>
      <c r="O21" s="121"/>
      <c r="P21" s="121"/>
    </row>
    <row r="22" spans="15:17" ht="15.75">
      <c r="O22" s="152"/>
      <c r="P22" s="140"/>
      <c r="Q22" s="152"/>
    </row>
    <row r="23" spans="15:17" ht="15.75">
      <c r="O23" s="152"/>
      <c r="P23" s="140"/>
      <c r="Q23" s="152"/>
    </row>
    <row r="24" spans="15:17" ht="12.75">
      <c r="O24" s="152"/>
      <c r="P24" s="164"/>
      <c r="Q24" s="152"/>
    </row>
    <row r="25" spans="15:17" ht="12.75">
      <c r="O25" s="152"/>
      <c r="P25" s="152"/>
      <c r="Q25" s="152"/>
    </row>
    <row r="26" spans="15:17" ht="12.75">
      <c r="O26" s="152"/>
      <c r="P26" s="152"/>
      <c r="Q26" s="152"/>
    </row>
    <row r="27" spans="15:17" ht="12.75">
      <c r="O27" s="152"/>
      <c r="P27" s="152"/>
      <c r="Q27" s="152"/>
    </row>
  </sheetData>
  <sheetProtection/>
  <mergeCells count="16">
    <mergeCell ref="G3:L3"/>
    <mergeCell ref="I1:L1"/>
    <mergeCell ref="I2:L2"/>
    <mergeCell ref="A4:L4"/>
    <mergeCell ref="A21:C21"/>
    <mergeCell ref="D20:F20"/>
    <mergeCell ref="D21:F21"/>
    <mergeCell ref="K20:L20"/>
    <mergeCell ref="K21:L21"/>
    <mergeCell ref="A20:C20"/>
    <mergeCell ref="H6:I6"/>
    <mergeCell ref="J6:K6"/>
    <mergeCell ref="A6:A7"/>
    <mergeCell ref="B6:B7"/>
    <mergeCell ref="D6:E6"/>
    <mergeCell ref="F6:G6"/>
  </mergeCells>
  <printOptions horizontalCentered="1"/>
  <pageMargins left="0" right="0" top="0" bottom="0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la.andreeva</cp:lastModifiedBy>
  <cp:lastPrinted>2011-06-14T13:51:02Z</cp:lastPrinted>
  <dcterms:created xsi:type="dcterms:W3CDTF">2010-07-04T13:06:56Z</dcterms:created>
  <dcterms:modified xsi:type="dcterms:W3CDTF">2011-09-14T10:53:13Z</dcterms:modified>
  <cp:category/>
  <cp:version/>
  <cp:contentType/>
  <cp:contentStatus/>
</cp:coreProperties>
</file>